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 activeTab="6"/>
  </bookViews>
  <sheets>
    <sheet name="ก.พ.2563" sheetId="3" r:id="rId1"/>
    <sheet name="มี.ค.2563" sheetId="1" r:id="rId2"/>
    <sheet name="เม.ย.63" sheetId="2" r:id="rId3"/>
    <sheet name="พ.ค.63" sheetId="5" r:id="rId4"/>
    <sheet name="มิ.ย." sheetId="6" r:id="rId5"/>
    <sheet name="ส.ค." sheetId="8" r:id="rId6"/>
    <sheet name="ก.ย." sheetId="7" r:id="rId7"/>
    <sheet name="กุมภาพันธ์ 64" sheetId="9" r:id="rId8"/>
    <sheet name="Sheet1" sheetId="4" r:id="rId9"/>
  </sheets>
  <definedNames>
    <definedName name="_xlnm._FilterDatabase" localSheetId="0" hidden="1">ก.พ.2563!$Z$1:$Z$51</definedName>
    <definedName name="_xlnm._FilterDatabase" localSheetId="6" hidden="1">ก.ย.!$Z$1:$Z$61</definedName>
    <definedName name="_xlnm._FilterDatabase" localSheetId="7" hidden="1">'กุมภาพันธ์ 64'!$Z$1:$Z$63</definedName>
    <definedName name="_xlnm._FilterDatabase" localSheetId="3" hidden="1">พ.ค.63!$Z$1:$Z$58</definedName>
    <definedName name="_xlnm._FilterDatabase" localSheetId="4" hidden="1">มิ.ย.!$Z$1:$Z$58</definedName>
    <definedName name="_xlnm._FilterDatabase" localSheetId="1" hidden="1">มี.ค.2563!$Z$1:$Z$51</definedName>
    <definedName name="_xlnm._FilterDatabase" localSheetId="2" hidden="1">เม.ย.63!$Z$1:$Z$58</definedName>
    <definedName name="_xlnm._FilterDatabase" localSheetId="5" hidden="1">ส.ค.!$Z$1:$Z$64</definedName>
    <definedName name="_xlnm.Print_Area" localSheetId="0">ก.พ.2563!$A$1:$AA$41</definedName>
    <definedName name="_xlnm.Print_Area" localSheetId="6">ก.ย.!$A$1:$AA$47</definedName>
    <definedName name="_xlnm.Print_Area" localSheetId="7">'กุมภาพันธ์ 64'!$A$1:$AA$47</definedName>
    <definedName name="_xlnm.Print_Area" localSheetId="3">พ.ค.63!$A$1:$AA$41</definedName>
    <definedName name="_xlnm.Print_Area" localSheetId="4">มิ.ย.!$A$1:$AA$41</definedName>
    <definedName name="_xlnm.Print_Area" localSheetId="1">มี.ค.2563!$A$1:$AA$41</definedName>
    <definedName name="_xlnm.Print_Area" localSheetId="2">เม.ย.63!$A$1:$AA$41</definedName>
    <definedName name="_xlnm.Print_Area" localSheetId="5">ส.ค.!$A$1:$AA$47</definedName>
    <definedName name="_xlnm.Print_Titles" localSheetId="0">ก.พ.2563!$3:$3</definedName>
    <definedName name="_xlnm.Print_Titles" localSheetId="6">ก.ย.!$3:$3</definedName>
    <definedName name="_xlnm.Print_Titles" localSheetId="7">'กุมภาพันธ์ 64'!$3:$3</definedName>
    <definedName name="_xlnm.Print_Titles" localSheetId="3">พ.ค.63!$3:$3</definedName>
    <definedName name="_xlnm.Print_Titles" localSheetId="4">มิ.ย.!$3:$3</definedName>
    <definedName name="_xlnm.Print_Titles" localSheetId="1">มี.ค.2563!$3:$3</definedName>
    <definedName name="_xlnm.Print_Titles" localSheetId="2">เม.ย.63!$3:$3</definedName>
    <definedName name="_xlnm.Print_Titles" localSheetId="5">ส.ค.!$3:$3</definedName>
  </definedNames>
  <calcPr calcId="145621"/>
</workbook>
</file>

<file path=xl/calcChain.xml><?xml version="1.0" encoding="utf-8"?>
<calcChain xmlns="http://schemas.openxmlformats.org/spreadsheetml/2006/main">
  <c r="G57" i="9" l="1"/>
  <c r="G56" i="9"/>
  <c r="C56" i="9"/>
  <c r="G54" i="9"/>
  <c r="C54" i="9"/>
  <c r="G53" i="9"/>
  <c r="C53" i="9"/>
  <c r="G52" i="9"/>
  <c r="G58" i="9" s="1"/>
  <c r="C52" i="9"/>
  <c r="C58" i="9" s="1"/>
  <c r="S47" i="9"/>
  <c r="V47" i="9" s="1"/>
  <c r="C47" i="9"/>
  <c r="X47" i="9" s="1"/>
  <c r="X46" i="9"/>
  <c r="V46" i="9"/>
  <c r="X44" i="9"/>
  <c r="Y42" i="9"/>
  <c r="X42" i="9"/>
  <c r="V42" i="9"/>
  <c r="X40" i="9"/>
  <c r="V40" i="9"/>
  <c r="X39" i="9"/>
  <c r="V39" i="9"/>
  <c r="Y37" i="9"/>
  <c r="X37" i="9"/>
  <c r="V37" i="9"/>
  <c r="Y35" i="9"/>
  <c r="X35" i="9"/>
  <c r="V35" i="9"/>
  <c r="Y34" i="9"/>
  <c r="X34" i="9"/>
  <c r="V34" i="9"/>
  <c r="Y33" i="9"/>
  <c r="X33" i="9"/>
  <c r="V33" i="9"/>
  <c r="Y32" i="9"/>
  <c r="X32" i="9"/>
  <c r="V32" i="9"/>
  <c r="Y31" i="9"/>
  <c r="X31" i="9"/>
  <c r="V31" i="9"/>
  <c r="Y30" i="9"/>
  <c r="X30" i="9"/>
  <c r="V30" i="9"/>
  <c r="Y29" i="9"/>
  <c r="X29" i="9"/>
  <c r="V29" i="9"/>
  <c r="Y27" i="9"/>
  <c r="X27" i="9"/>
  <c r="V27" i="9"/>
  <c r="Y26" i="9"/>
  <c r="X26" i="9"/>
  <c r="V26" i="9"/>
  <c r="Y25" i="9"/>
  <c r="X25" i="9"/>
  <c r="V25" i="9"/>
  <c r="Y24" i="9"/>
  <c r="X24" i="9"/>
  <c r="V24" i="9"/>
  <c r="Y23" i="9"/>
  <c r="X23" i="9"/>
  <c r="V23" i="9"/>
  <c r="Y22" i="9"/>
  <c r="X22" i="9"/>
  <c r="V22" i="9"/>
  <c r="Y21" i="9"/>
  <c r="X21" i="9"/>
  <c r="V21" i="9"/>
  <c r="Y20" i="9"/>
  <c r="X20" i="9"/>
  <c r="V20" i="9"/>
  <c r="Y19" i="9"/>
  <c r="X19" i="9"/>
  <c r="V19" i="9"/>
  <c r="Y18" i="9"/>
  <c r="X18" i="9"/>
  <c r="V18" i="9"/>
  <c r="Y17" i="9"/>
  <c r="X17" i="9"/>
  <c r="V17" i="9"/>
  <c r="Y16" i="9"/>
  <c r="X16" i="9"/>
  <c r="V16" i="9"/>
  <c r="Y15" i="9"/>
  <c r="X15" i="9"/>
  <c r="V15" i="9"/>
  <c r="Y14" i="9"/>
  <c r="X14" i="9"/>
  <c r="V14" i="9"/>
  <c r="Y13" i="9"/>
  <c r="X13" i="9"/>
  <c r="V13" i="9"/>
  <c r="Y12" i="9"/>
  <c r="X12" i="9"/>
  <c r="V12" i="9"/>
  <c r="Y11" i="9"/>
  <c r="X11" i="9"/>
  <c r="V11" i="9"/>
  <c r="Y10" i="9"/>
  <c r="X10" i="9"/>
  <c r="V10" i="9"/>
  <c r="Y9" i="9"/>
  <c r="X9" i="9"/>
  <c r="V9" i="9"/>
  <c r="Y7" i="9"/>
  <c r="X7" i="9"/>
  <c r="V7" i="9"/>
  <c r="Y6" i="9"/>
  <c r="Y47" i="9" s="1"/>
  <c r="X6" i="9"/>
  <c r="V6" i="9"/>
  <c r="E50" i="8" l="1"/>
  <c r="B49" i="8"/>
  <c r="S47" i="8"/>
  <c r="C47" i="8"/>
  <c r="V47" i="8" s="1"/>
  <c r="X46" i="8"/>
  <c r="V46" i="8"/>
  <c r="X44" i="8"/>
  <c r="Y42" i="8"/>
  <c r="X42" i="8"/>
  <c r="V42" i="8"/>
  <c r="X40" i="8"/>
  <c r="V40" i="8"/>
  <c r="X39" i="8"/>
  <c r="V39" i="8"/>
  <c r="Y37" i="8"/>
  <c r="X37" i="8"/>
  <c r="V37" i="8"/>
  <c r="X35" i="8"/>
  <c r="X34" i="8"/>
  <c r="X33" i="8"/>
  <c r="X32" i="8"/>
  <c r="X31" i="8"/>
  <c r="X30" i="8"/>
  <c r="X29" i="8"/>
  <c r="Y27" i="8"/>
  <c r="X27" i="8"/>
  <c r="V27" i="8"/>
  <c r="Y26" i="8"/>
  <c r="X26" i="8"/>
  <c r="V26" i="8"/>
  <c r="Y25" i="8"/>
  <c r="X25" i="8"/>
  <c r="V25" i="8"/>
  <c r="Y24" i="8"/>
  <c r="X24" i="8"/>
  <c r="V24" i="8"/>
  <c r="Y23" i="8"/>
  <c r="X23" i="8"/>
  <c r="V23" i="8"/>
  <c r="Y22" i="8"/>
  <c r="X22" i="8"/>
  <c r="V22" i="8"/>
  <c r="Y21" i="8"/>
  <c r="X21" i="8"/>
  <c r="V21" i="8"/>
  <c r="Y20" i="8"/>
  <c r="X20" i="8"/>
  <c r="V20" i="8"/>
  <c r="Y19" i="8"/>
  <c r="X19" i="8"/>
  <c r="V19" i="8"/>
  <c r="Y18" i="8"/>
  <c r="X18" i="8"/>
  <c r="V18" i="8"/>
  <c r="Y17" i="8"/>
  <c r="X17" i="8"/>
  <c r="V17" i="8"/>
  <c r="Y16" i="8"/>
  <c r="X16" i="8"/>
  <c r="V16" i="8"/>
  <c r="Y15" i="8"/>
  <c r="X15" i="8"/>
  <c r="V15" i="8"/>
  <c r="Y14" i="8"/>
  <c r="X14" i="8"/>
  <c r="V14" i="8"/>
  <c r="Y13" i="8"/>
  <c r="X13" i="8"/>
  <c r="V13" i="8"/>
  <c r="Y12" i="8"/>
  <c r="X12" i="8"/>
  <c r="V12" i="8"/>
  <c r="Y11" i="8"/>
  <c r="X11" i="8"/>
  <c r="V11" i="8"/>
  <c r="Y10" i="8"/>
  <c r="X10" i="8"/>
  <c r="V10" i="8"/>
  <c r="Y9" i="8"/>
  <c r="X9" i="8"/>
  <c r="V9" i="8"/>
  <c r="Y7" i="8"/>
  <c r="X7" i="8"/>
  <c r="V7" i="8"/>
  <c r="Y6" i="8"/>
  <c r="Y47" i="8" s="1"/>
  <c r="X6" i="8"/>
  <c r="V6" i="8"/>
  <c r="X47" i="8" l="1"/>
  <c r="S47" i="7" l="1"/>
  <c r="C47" i="7"/>
  <c r="X46" i="7"/>
  <c r="V46" i="7"/>
  <c r="X44" i="7"/>
  <c r="Y42" i="7"/>
  <c r="X42" i="7"/>
  <c r="V42" i="7"/>
  <c r="X40" i="7"/>
  <c r="V40" i="7"/>
  <c r="X39" i="7"/>
  <c r="V39" i="7"/>
  <c r="AC37" i="7"/>
  <c r="Y37" i="7"/>
  <c r="X37" i="7"/>
  <c r="V37" i="7"/>
  <c r="X35" i="7"/>
  <c r="V35" i="7"/>
  <c r="X34" i="7"/>
  <c r="V34" i="7"/>
  <c r="Y33" i="7"/>
  <c r="X33" i="7"/>
  <c r="V33" i="7"/>
  <c r="Y32" i="7"/>
  <c r="X32" i="7"/>
  <c r="V32" i="7"/>
  <c r="Y31" i="7"/>
  <c r="X31" i="7"/>
  <c r="V31" i="7"/>
  <c r="X30" i="7"/>
  <c r="V30" i="7"/>
  <c r="X29" i="7"/>
  <c r="V29" i="7"/>
  <c r="Y27" i="7"/>
  <c r="X27" i="7"/>
  <c r="V27" i="7"/>
  <c r="Y26" i="7"/>
  <c r="X26" i="7"/>
  <c r="V26" i="7"/>
  <c r="Y25" i="7"/>
  <c r="X25" i="7"/>
  <c r="V25" i="7"/>
  <c r="Y24" i="7"/>
  <c r="X24" i="7"/>
  <c r="V24" i="7"/>
  <c r="Y23" i="7"/>
  <c r="X23" i="7"/>
  <c r="V23" i="7"/>
  <c r="Y22" i="7"/>
  <c r="X22" i="7"/>
  <c r="V22" i="7"/>
  <c r="Y21" i="7"/>
  <c r="X21" i="7"/>
  <c r="V21" i="7"/>
  <c r="Y20" i="7"/>
  <c r="X20" i="7"/>
  <c r="V20" i="7"/>
  <c r="Y19" i="7"/>
  <c r="X19" i="7"/>
  <c r="V19" i="7"/>
  <c r="Y18" i="7"/>
  <c r="X18" i="7"/>
  <c r="V18" i="7"/>
  <c r="Y17" i="7"/>
  <c r="X17" i="7"/>
  <c r="V17" i="7"/>
  <c r="Y16" i="7"/>
  <c r="X16" i="7"/>
  <c r="V16" i="7"/>
  <c r="Y15" i="7"/>
  <c r="X15" i="7"/>
  <c r="V15" i="7"/>
  <c r="Y14" i="7"/>
  <c r="X14" i="7"/>
  <c r="V14" i="7"/>
  <c r="Y13" i="7"/>
  <c r="X13" i="7"/>
  <c r="V13" i="7"/>
  <c r="Y12" i="7"/>
  <c r="X12" i="7"/>
  <c r="V12" i="7"/>
  <c r="Y11" i="7"/>
  <c r="X11" i="7"/>
  <c r="V11" i="7"/>
  <c r="Y10" i="7"/>
  <c r="X10" i="7"/>
  <c r="V10" i="7"/>
  <c r="Y9" i="7"/>
  <c r="X9" i="7"/>
  <c r="V9" i="7"/>
  <c r="Y7" i="7"/>
  <c r="X7" i="7"/>
  <c r="V7" i="7"/>
  <c r="Y6" i="7"/>
  <c r="X6" i="7"/>
  <c r="V6" i="7"/>
  <c r="Y47" i="7" l="1"/>
  <c r="X47" i="7"/>
  <c r="V47" i="7"/>
  <c r="S45" i="6" l="1"/>
  <c r="E44" i="6"/>
  <c r="S41" i="6"/>
  <c r="C41" i="6"/>
  <c r="X41" i="6" s="1"/>
  <c r="X40" i="6"/>
  <c r="V40" i="6"/>
  <c r="X38" i="6"/>
  <c r="V38" i="6"/>
  <c r="X36" i="6"/>
  <c r="V36" i="6"/>
  <c r="X35" i="6"/>
  <c r="V35" i="6"/>
  <c r="X34" i="6"/>
  <c r="V34" i="6"/>
  <c r="X33" i="6"/>
  <c r="V33" i="6"/>
  <c r="Y31" i="6"/>
  <c r="X31" i="6"/>
  <c r="V31" i="6"/>
  <c r="Y29" i="6"/>
  <c r="X29" i="6"/>
  <c r="V29" i="6"/>
  <c r="Y28" i="6"/>
  <c r="X28" i="6"/>
  <c r="V28" i="6"/>
  <c r="Y27" i="6"/>
  <c r="X27" i="6"/>
  <c r="V27" i="6"/>
  <c r="Y26" i="6"/>
  <c r="X26" i="6"/>
  <c r="V26" i="6"/>
  <c r="Y25" i="6"/>
  <c r="X25" i="6"/>
  <c r="V25" i="6"/>
  <c r="Y24" i="6"/>
  <c r="X24" i="6"/>
  <c r="V24" i="6"/>
  <c r="Y23" i="6"/>
  <c r="X23" i="6"/>
  <c r="V23" i="6"/>
  <c r="Y22" i="6"/>
  <c r="X22" i="6"/>
  <c r="V22" i="6"/>
  <c r="Y21" i="6"/>
  <c r="X21" i="6"/>
  <c r="V21" i="6"/>
  <c r="Y20" i="6"/>
  <c r="X20" i="6"/>
  <c r="V20" i="6"/>
  <c r="Y19" i="6"/>
  <c r="X19" i="6"/>
  <c r="V19" i="6"/>
  <c r="Y18" i="6"/>
  <c r="X18" i="6"/>
  <c r="V18" i="6"/>
  <c r="Y17" i="6"/>
  <c r="X17" i="6"/>
  <c r="V17" i="6"/>
  <c r="Y16" i="6"/>
  <c r="X16" i="6"/>
  <c r="V16" i="6"/>
  <c r="Y15" i="6"/>
  <c r="X15" i="6"/>
  <c r="V15" i="6"/>
  <c r="Y14" i="6"/>
  <c r="X14" i="6"/>
  <c r="V14" i="6"/>
  <c r="Y13" i="6"/>
  <c r="X13" i="6"/>
  <c r="V13" i="6"/>
  <c r="Y12" i="6"/>
  <c r="X12" i="6"/>
  <c r="V12" i="6"/>
  <c r="Y11" i="6"/>
  <c r="X11" i="6"/>
  <c r="V11" i="6"/>
  <c r="Y9" i="6"/>
  <c r="X9" i="6"/>
  <c r="V9" i="6"/>
  <c r="Y8" i="6"/>
  <c r="Y41" i="6" s="1"/>
  <c r="X8" i="6"/>
  <c r="V8" i="6"/>
  <c r="X6" i="6"/>
  <c r="V6" i="6"/>
  <c r="V41" i="6" l="1"/>
  <c r="E44" i="5" l="1"/>
  <c r="S41" i="5"/>
  <c r="C41" i="5"/>
  <c r="X40" i="5"/>
  <c r="V40" i="5"/>
  <c r="X38" i="5"/>
  <c r="V38" i="5"/>
  <c r="X36" i="5"/>
  <c r="V36" i="5"/>
  <c r="X35" i="5"/>
  <c r="V35" i="5"/>
  <c r="X34" i="5"/>
  <c r="V34" i="5"/>
  <c r="X33" i="5"/>
  <c r="V33" i="5"/>
  <c r="Y31" i="5"/>
  <c r="X31" i="5"/>
  <c r="V31" i="5"/>
  <c r="Y29" i="5"/>
  <c r="X29" i="5"/>
  <c r="V29" i="5"/>
  <c r="Y28" i="5"/>
  <c r="X28" i="5"/>
  <c r="V28" i="5"/>
  <c r="Y27" i="5"/>
  <c r="X27" i="5"/>
  <c r="V27" i="5"/>
  <c r="Y26" i="5"/>
  <c r="X26" i="5"/>
  <c r="V26" i="5"/>
  <c r="Y25" i="5"/>
  <c r="X25" i="5"/>
  <c r="V25" i="5"/>
  <c r="Y24" i="5"/>
  <c r="X24" i="5"/>
  <c r="V24" i="5"/>
  <c r="Y23" i="5"/>
  <c r="X23" i="5"/>
  <c r="V23" i="5"/>
  <c r="Y22" i="5"/>
  <c r="X22" i="5"/>
  <c r="V22" i="5"/>
  <c r="Y21" i="5"/>
  <c r="X21" i="5"/>
  <c r="V21" i="5"/>
  <c r="Y20" i="5"/>
  <c r="X20" i="5"/>
  <c r="V20" i="5"/>
  <c r="Y19" i="5"/>
  <c r="X19" i="5"/>
  <c r="V19" i="5"/>
  <c r="Y18" i="5"/>
  <c r="X18" i="5"/>
  <c r="V18" i="5"/>
  <c r="Y17" i="5"/>
  <c r="X17" i="5"/>
  <c r="V17" i="5"/>
  <c r="Y16" i="5"/>
  <c r="X16" i="5"/>
  <c r="V16" i="5"/>
  <c r="Y15" i="5"/>
  <c r="X15" i="5"/>
  <c r="V15" i="5"/>
  <c r="Y14" i="5"/>
  <c r="X14" i="5"/>
  <c r="V14" i="5"/>
  <c r="Y13" i="5"/>
  <c r="X13" i="5"/>
  <c r="V13" i="5"/>
  <c r="Y12" i="5"/>
  <c r="X12" i="5"/>
  <c r="V12" i="5"/>
  <c r="Y11" i="5"/>
  <c r="X11" i="5"/>
  <c r="V11" i="5"/>
  <c r="Y9" i="5"/>
  <c r="X9" i="5"/>
  <c r="V9" i="5"/>
  <c r="Y8" i="5"/>
  <c r="X8" i="5"/>
  <c r="V8" i="5"/>
  <c r="X6" i="5"/>
  <c r="V6" i="5"/>
  <c r="V41" i="5" l="1"/>
  <c r="Y41" i="5"/>
  <c r="X41" i="5"/>
  <c r="S41" i="3" l="1"/>
  <c r="V41" i="3" s="1"/>
  <c r="C41" i="3"/>
  <c r="X40" i="3"/>
  <c r="V40" i="3"/>
  <c r="X38" i="3"/>
  <c r="V38" i="3"/>
  <c r="X36" i="3"/>
  <c r="V36" i="3"/>
  <c r="X35" i="3"/>
  <c r="V35" i="3"/>
  <c r="X34" i="3"/>
  <c r="V34" i="3"/>
  <c r="X33" i="3"/>
  <c r="V33" i="3"/>
  <c r="X31" i="3"/>
  <c r="V31" i="3"/>
  <c r="X29" i="3"/>
  <c r="V29" i="3"/>
  <c r="X28" i="3"/>
  <c r="V28" i="3"/>
  <c r="X27" i="3"/>
  <c r="V27" i="3"/>
  <c r="X26" i="3"/>
  <c r="V26" i="3"/>
  <c r="X25" i="3"/>
  <c r="V25" i="3"/>
  <c r="X24" i="3"/>
  <c r="V24" i="3"/>
  <c r="X23" i="3"/>
  <c r="V23" i="3"/>
  <c r="X22" i="3"/>
  <c r="V22" i="3"/>
  <c r="X21" i="3"/>
  <c r="V21" i="3"/>
  <c r="X20" i="3"/>
  <c r="V20" i="3"/>
  <c r="X19" i="3"/>
  <c r="V19" i="3"/>
  <c r="X18" i="3"/>
  <c r="V18" i="3"/>
  <c r="X17" i="3"/>
  <c r="V17" i="3"/>
  <c r="X16" i="3"/>
  <c r="V16" i="3"/>
  <c r="X15" i="3"/>
  <c r="V15" i="3"/>
  <c r="X14" i="3"/>
  <c r="V14" i="3"/>
  <c r="X13" i="3"/>
  <c r="V13" i="3"/>
  <c r="X12" i="3"/>
  <c r="V12" i="3"/>
  <c r="X11" i="3"/>
  <c r="V11" i="3"/>
  <c r="X9" i="3"/>
  <c r="V9" i="3"/>
  <c r="X8" i="3"/>
  <c r="V8" i="3"/>
  <c r="X6" i="3"/>
  <c r="V6" i="3"/>
  <c r="AE55" i="2"/>
  <c r="E44" i="2"/>
  <c r="S41" i="2"/>
  <c r="C41" i="2"/>
  <c r="X41" i="2" s="1"/>
  <c r="X40" i="2"/>
  <c r="V40" i="2"/>
  <c r="X38" i="2"/>
  <c r="V38" i="2"/>
  <c r="X36" i="2"/>
  <c r="V36" i="2"/>
  <c r="X35" i="2"/>
  <c r="V35" i="2"/>
  <c r="X34" i="2"/>
  <c r="V34" i="2"/>
  <c r="X33" i="2"/>
  <c r="V33" i="2"/>
  <c r="Y31" i="2"/>
  <c r="X31" i="2"/>
  <c r="V31" i="2"/>
  <c r="AE29" i="2"/>
  <c r="X29" i="2"/>
  <c r="V29" i="2"/>
  <c r="X28" i="2"/>
  <c r="V28" i="2"/>
  <c r="X27" i="2"/>
  <c r="V27" i="2"/>
  <c r="X26" i="2"/>
  <c r="V26" i="2"/>
  <c r="X25" i="2"/>
  <c r="V25" i="2"/>
  <c r="X24" i="2"/>
  <c r="V24" i="2"/>
  <c r="X23" i="2"/>
  <c r="V23" i="2"/>
  <c r="X22" i="2"/>
  <c r="V22" i="2"/>
  <c r="X21" i="2"/>
  <c r="V21" i="2"/>
  <c r="X20" i="2"/>
  <c r="V20" i="2"/>
  <c r="X19" i="2"/>
  <c r="V19" i="2"/>
  <c r="X18" i="2"/>
  <c r="V18" i="2"/>
  <c r="X17" i="2"/>
  <c r="V17" i="2"/>
  <c r="X16" i="2"/>
  <c r="V16" i="2"/>
  <c r="X15" i="2"/>
  <c r="V15" i="2"/>
  <c r="X14" i="2"/>
  <c r="V14" i="2"/>
  <c r="X13" i="2"/>
  <c r="V13" i="2"/>
  <c r="X12" i="2"/>
  <c r="V12" i="2"/>
  <c r="X11" i="2"/>
  <c r="V11" i="2"/>
  <c r="Y9" i="2"/>
  <c r="X9" i="2"/>
  <c r="V9" i="2"/>
  <c r="X8" i="2"/>
  <c r="V8" i="2"/>
  <c r="X6" i="2"/>
  <c r="V6" i="2"/>
  <c r="X41" i="3" l="1"/>
  <c r="V41" i="2"/>
  <c r="S41" i="1" l="1"/>
  <c r="C41" i="1"/>
  <c r="X41" i="1" s="1"/>
  <c r="X40" i="1"/>
  <c r="V40" i="1"/>
  <c r="X38" i="1"/>
  <c r="V38" i="1"/>
  <c r="X36" i="1"/>
  <c r="V36" i="1"/>
  <c r="X35" i="1"/>
  <c r="V35" i="1"/>
  <c r="X34" i="1"/>
  <c r="V34" i="1"/>
  <c r="X33" i="1"/>
  <c r="V33" i="1"/>
  <c r="X31" i="1"/>
  <c r="V31" i="1"/>
  <c r="X29" i="1"/>
  <c r="V29" i="1"/>
  <c r="X28" i="1"/>
  <c r="V28" i="1"/>
  <c r="X27" i="1"/>
  <c r="V27" i="1"/>
  <c r="X26" i="1"/>
  <c r="V26" i="1"/>
  <c r="X25" i="1"/>
  <c r="V25" i="1"/>
  <c r="X24" i="1"/>
  <c r="V24" i="1"/>
  <c r="X23" i="1"/>
  <c r="V23" i="1"/>
  <c r="X22" i="1"/>
  <c r="V22" i="1"/>
  <c r="X21" i="1"/>
  <c r="V21" i="1"/>
  <c r="X20" i="1"/>
  <c r="V20" i="1"/>
  <c r="X19" i="1"/>
  <c r="V19" i="1"/>
  <c r="X18" i="1"/>
  <c r="V18" i="1"/>
  <c r="X17" i="1"/>
  <c r="V17" i="1"/>
  <c r="X16" i="1"/>
  <c r="V16" i="1"/>
  <c r="X15" i="1"/>
  <c r="V15" i="1"/>
  <c r="X14" i="1"/>
  <c r="V14" i="1"/>
  <c r="X13" i="1"/>
  <c r="V13" i="1"/>
  <c r="X12" i="1"/>
  <c r="V12" i="1"/>
  <c r="X11" i="1"/>
  <c r="V11" i="1"/>
  <c r="X9" i="1"/>
  <c r="V9" i="1"/>
  <c r="X8" i="1"/>
  <c r="V8" i="1"/>
  <c r="X6" i="1"/>
  <c r="V6" i="1"/>
  <c r="V41" i="1" l="1"/>
</calcChain>
</file>

<file path=xl/comments1.xml><?xml version="1.0" encoding="utf-8"?>
<comments xmlns="http://schemas.openxmlformats.org/spreadsheetml/2006/main">
  <authors>
    <author>Windows User</author>
  </authors>
  <commentList>
    <comment ref="AA16" authorId="0">
      <text>
        <r>
          <rPr>
            <b/>
            <sz val="9"/>
            <color indexed="81"/>
            <rFont val="Tahoma"/>
            <family val="2"/>
          </rPr>
          <t>ไม่มีผู้ยื่นประกาศใหม่รอบ 2</t>
        </r>
      </text>
    </comment>
    <comment ref="Z2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AA2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AA16" authorId="0">
      <text>
        <r>
          <rPr>
            <b/>
            <sz val="9"/>
            <color indexed="81"/>
            <rFont val="Tahoma"/>
            <family val="2"/>
          </rPr>
          <t>ไม่มีผู้ยื่นประกาศใหม่รอบ 2</t>
        </r>
      </text>
    </comment>
    <comment ref="Z2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AA2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Z2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AA2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Z2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AA2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Z2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AA2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Z2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AA2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Z2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AA2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Z2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AA2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</commentList>
</comments>
</file>

<file path=xl/sharedStrings.xml><?xml version="1.0" encoding="utf-8"?>
<sst xmlns="http://schemas.openxmlformats.org/spreadsheetml/2006/main" count="1315" uniqueCount="174">
  <si>
    <t>โครงการตามแผนปฎิบัติราชการประจำปีของจังหวัดชลบุรี ประจำปีงบประมาณ พ.ศ.2563</t>
  </si>
  <si>
    <t>หน่วย : บาท</t>
  </si>
  <si>
    <t>ลำดับ</t>
  </si>
  <si>
    <t>กิจกรรม/โครงการ</t>
  </si>
  <si>
    <t>งบประมาณ</t>
  </si>
  <si>
    <t>po
ดำเนินงาน</t>
  </si>
  <si>
    <t>po
รายจ่ายอื่น</t>
  </si>
  <si>
    <t>po
ลงทุน</t>
  </si>
  <si>
    <t>ยอดสัญญา</t>
  </si>
  <si>
    <t>วันเริ่มต้น-สิ้นสุด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</si>
  <si>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</si>
  <si>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</si>
  <si>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</si>
  <si>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</si>
  <si>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</si>
  <si>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</si>
  <si>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</si>
  <si>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</si>
  <si>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</si>
  <si>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</si>
  <si>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เบิกจ่าย</t>
  </si>
  <si>
    <t>ร้อยละการเบิกจ่าย</t>
  </si>
  <si>
    <t>คงเหลือ</t>
  </si>
  <si>
    <t>เงินเหลือจ่าย</t>
  </si>
  <si>
    <t>หน่วยงาน</t>
  </si>
  <si>
    <t>หมายเหตุ</t>
  </si>
  <si>
    <t>1 พัฒนาศักยภาพแรงงานเพื่อรองรับอุตสาหกรรมเป้าหมายไทยแลนด์ 4.0</t>
  </si>
  <si>
    <t>T6</t>
  </si>
  <si>
    <t>1.1 พัฒนาฝีมือแรงงานเพื่อรองรับ 10 อุตสาหกรรมเป้าหมายและอุตสาหกรรมเทคโนโลยีชั้นสูง</t>
  </si>
  <si>
    <t>สถาบันพัฒนาฝีมืแรงงานภาค 3 ชลบุรี</t>
  </si>
  <si>
    <t>อยู่ระหว่างดำเนินการ</t>
  </si>
  <si>
    <t>2 พัฒนาแหล่งน้ำเพื่อการเกษตร</t>
  </si>
  <si>
    <t>T4</t>
  </si>
  <si>
    <t xml:space="preserve">2.1  อาคารอัดน้ำบ้านเอสอาร์ </t>
  </si>
  <si>
    <t>โครงการชลประทานชลบุรี</t>
  </si>
  <si>
    <t>ร่างวิจาร/ประกาศเชิญชวน/เสนอราคา/พิจารณาผล</t>
  </si>
  <si>
    <t>2.2  อาคารบังคับน้ำบ้านเขาซก 2 พร้อมระบบแพร่กระจายน้ำ</t>
  </si>
  <si>
    <t>3 พัฒนาเส้นทางคมนาคมสายรองเชื่อมโยงเส้นทางคมนาคมสายหลักจังหวัดชลบุรี</t>
  </si>
  <si>
    <t>3.1 ปรับปรุงถนนสายแยก ทล.36 - เชื่อมตะเคียนเตี้ย อำเภอบางละมุง</t>
  </si>
  <si>
    <t>แขวงทางหลวงชนบทชลบุรี</t>
  </si>
  <si>
    <t>ประกาศเชิญชวน</t>
  </si>
  <si>
    <t xml:space="preserve">3.2  ก่อสร้างถนนสายบ้านวังรี – บ้านเขาชะอางค์ อำเภอบ่อทอง </t>
  </si>
  <si>
    <t>3.3ก่อสร้างถนนสายบึงเจริญ - อ่างกระพงศ์  อำเภอบ่อทอง</t>
  </si>
  <si>
    <t xml:space="preserve">3.4 ก่อสร้างถนนสายแยก ทล.331 – หนองไก่เถื่อน อำเภอพนัสนิคม </t>
  </si>
  <si>
    <t xml:space="preserve">3.5 ก่อสร้างถนนสายบ้านคลองตาเพชร – บ้านน้ำซับ อำเภอบ่อทอง </t>
  </si>
  <si>
    <t xml:space="preserve">3.6 ก่อสร้างถนนสายแยก ทช.ชบ.4012 – บ้านกระบกคู่ อำเภอเกาะจันทร์ </t>
  </si>
  <si>
    <t>3.7 ปรับปรุงและซ่อมแซมถนนสาย ชบ.3023 แยก ทล.315 – บ.ไร่ ตำบลหนองหงษ์ อำเภอพานทอง จังหวัดชลบุรี</t>
  </si>
  <si>
    <t>ร่างวิจาร</t>
  </si>
  <si>
    <t>3.8 ปรับปรุงและซ่อมแซมถนนสาย ชบ.3009 แยก ทล.331 - บ.หนองคล้า ตำบลหนองขาม อำเภอศรีราชา จังหวัดชลบุรี</t>
  </si>
  <si>
    <t>3.9 ปรับปรุงและซ่อมแซมถนนสาย ชบ.1003 แยก ทล.3 – บ.เขาชีจรรย์ ตำบลนาจอมเทียน อำเภอสัตหีบ  จังหวัดชลบุรี</t>
  </si>
  <si>
    <t>3.10 ปรับปรุงและซ่อมแซมถนนสาย ชบ.3083 แยก ทล.331 – บ้านเฉลิมลาภ ตำบลเขาคันทรง อำเภอศรีราชา และตำบล หนองเสือช้าง อำเภอหนองใหญ่ จังหวัดชลบุรี</t>
  </si>
  <si>
    <t>3.11 ปรับปรุงและซ่อมแซมถนนสาย ชบ.5103 แยก ทช.ชบ.3007 – บ.หนองไผ่แก้ว ตำบลหนองเสือช้าง อำเภอหนองใหญ่  จังหวัดชลบุรี</t>
  </si>
  <si>
    <t>3.12 ปรับปรุงและซ่อมแซมถนนสาย ชบ.3027 แยก ทล.331 – บ.ระเวิง ตำบลเขาคันทรง อำเภอศรีราชา  จังหวัดชลบุรี</t>
  </si>
  <si>
    <t>3.13 ปรับปรุงและซ่อมแซมถนนสาย ชบ.1063 แยก ทล.3 – บ.ชากแง้ว ตำบลห้วยใหญ่ อำเภอบางละมุง  จังหวัดชลบุรี</t>
  </si>
  <si>
    <t>3.14 ปรับปรุงและซ่อมแซมถนนสาย ชบ.3057 แยก ทล.344 - บ.ชากสมอ ตำบลนาป่า ตำบลดอนหัวฬ่อ อำเภอเมืองชลบุรี จังหวัดชลบุรี</t>
  </si>
  <si>
    <t>3.15 ปรับปรุงและซ่อมแซมถนนสาย ชบ.3059 แยก ทล.344 - บ้านหัวกุญแจ ตำบลหนองชาก อำเภอบ้านบึง จังหวัดชลบุรี</t>
  </si>
  <si>
    <t>3.16 ปรับปรุงและซ่อมแซมถนนสาย ชบ.3026 แยก ทล.344 - บ.หนองชาก ตำบลหนองชาก อำเภอบ้านบึง จังหวัดชลบุรี</t>
  </si>
  <si>
    <t>3.17 ปรับปรุงและซ่อมแซมถนนสาย ชบ.4053 แยก ทล.3245 - บ.หนองใหญ่ทับเจ็ก ตำบลบ่อทอง อำเภอบ่อทอง จังหวัดชลบุรี</t>
  </si>
  <si>
    <t>3.18 ปรับปรุงและซ่อมแซมถนนสาย ชบ.4090 แยก ทล.3245 - บ้านเขาพริก ตำบลเกษตรสุวรรณ อำเภอบ่อทอง จังหวัดชลบุรี</t>
  </si>
  <si>
    <t>3.19 อำนวยความปลอดภัยและปรับปรุงแก้ไขบริเวณเสี่ยงอันตรายในพื้นที่ อำเภอศรีราชา อำเภอบางละมุง อำเภอบ่อทอง อำเภอพนัสนิคม และอำเภอหนองใหญ่ จังหวัดชลบุรี</t>
  </si>
  <si>
    <t>4 ฟื้นฟูแหล่งน้ำจังหวัดชลบุรี</t>
  </si>
  <si>
    <t>4.1 ก่อสร้างเขื่อนป้องกันตลิ่งริมห้วยสุครีพ ช่วงที่ 4 ตำบลบางพระ อำเภอศรีราชา จังหวัดชลบุรี</t>
  </si>
  <si>
    <t>สำนักงานโยธาธิการและผังเมืองจังหวัดชลบุรี</t>
  </si>
  <si>
    <t>รอลงนาม</t>
  </si>
  <si>
    <t>5 ส่งเสริมสินค้าและบริการด้านการท่องเที่ยวให้มีความหลากหลาย</t>
  </si>
  <si>
    <t>5.1 เทศกาลแห่โคมชมพระฉาย สืบสานศิลป์ ถิ่นหนองจับเต่า เขาชีจรรย์</t>
  </si>
  <si>
    <t>สำนักงานการท่องเที่ยวและกีฬาจังหวัดชลบุรี</t>
  </si>
  <si>
    <t>ได้ผู้ชนะการเสนอราคา</t>
  </si>
  <si>
    <t>5.2 จัดปั่นปันรักที่สวนป่าสิริเจริญวรรษอันเนื่องมาจากพระราชดำริ</t>
  </si>
  <si>
    <t>อยู่ระหว่างดำเนินการจัดทำราคากลางและTOR</t>
  </si>
  <si>
    <t>5.3 จัดการแข่งขันวิ่งมินิมาราธอนเพื่อส่งเสริมการท่องเที่ยว (Pattaya Night Run)</t>
  </si>
  <si>
    <t>ประกาศร่างวิจารณ์ TOR ร่างเอกสาร e-Bidding     ขึ้นเว็บไซต์วันนี้</t>
  </si>
  <si>
    <t>5.4 จัดมหกรรมมหัศจรรย์อาหารทะเล (Amazing Pattaya Seafood Festival)</t>
  </si>
  <si>
    <t>ประกาศร่างวิจารณ์ TOR ร่างเอกสาร e-Bidding     ขึ้นเว็บไซต์</t>
  </si>
  <si>
    <t>6 พัฒนาแหล่งท่องเที่ยวชุมชนเพื่อสร้างรายได้อย่างยั่งยืน</t>
  </si>
  <si>
    <t>6.1 พัฒนาสิ่งอำนวยความสะดวกในพื้นที่แหล่งท่องเที่ยวหลักและแหล่งท่องเที่ยวรอง อำเภอศรีราชา อำเภอบางละมุง และอำเภอสัตหีบ จังหวัดชลบุรี</t>
  </si>
  <si>
    <t>7 ค่าใช้จ่ายในการบริหารงานจังหวัดแบบบูรณาการ</t>
  </si>
  <si>
    <t xml:space="preserve"> ค่าใช้จ่ายในการบริหารงานจังหวัดแบบบูรณาการ</t>
  </si>
  <si>
    <t>สำนักงานจังหวัดชลบุรี</t>
  </si>
  <si>
    <t>อยู่ระหว่างจัดทำร่างขอบเขตงาน (TOR) รายละเอียดลักษณะเฉพาะ (SPEC) /กำหนดราคากลาง</t>
  </si>
  <si>
    <t>อยู่ระหว่างรายงานขอซื้อขอจ้างต่อหัวหน้าหน่วยงาน</t>
  </si>
  <si>
    <t>อยู่ระหว่างอุทธรณ์ผลการจัดซื้อจัดจ้าง/รออุทรจากคณะกรรมการอุทรณ์</t>
  </si>
  <si>
    <t xml:space="preserve">ลงนามแล้ว อยู่ระหว่างนำเข้าระบบ GFMIS </t>
  </si>
  <si>
    <t>ก่อหนี้แล้ว/อยู่ระหว่างดำเนินการ</t>
  </si>
  <si>
    <t>ข้อมูล ณ วันที่ เดือนมีนาคม 2363</t>
  </si>
  <si>
    <t>ไม่สามารถดำเนินการได้เนื่องจากสถานการณ์การแพร่ระบาดไวรัส โควิด 19 นำไปจัดทำ พรบ.โอน</t>
  </si>
  <si>
    <t>ประกาศรายชื่อผู้ชนะการเสนอราคา</t>
  </si>
  <si>
    <t>ทำสัญญาแล้ว</t>
  </si>
  <si>
    <t> 63037126464</t>
  </si>
  <si>
    <t>ประกาศราคากลาง</t>
  </si>
  <si>
    <t>8 เม.ย.63-1 มิ.ย.64</t>
  </si>
  <si>
    <t>นำงบประมาณไปจัดทำโครงการแก้ไขปัญาโควิท19</t>
  </si>
  <si>
    <t>จัดทำราคากลาง</t>
  </si>
  <si>
    <t>11 พ.ค.63 - 
10 ก.ย.63</t>
  </si>
  <si>
    <t>180 วัน</t>
  </si>
  <si>
    <t xml:space="preserve">      1 พ.ค. 63  -    29 ก.ค. 63</t>
  </si>
  <si>
    <t xml:space="preserve">      1 พ.ค. 63  -    28 ส.ค. 63</t>
  </si>
  <si>
    <t xml:space="preserve">      18 เม.ย. 63  -    15 ส.ค. 63</t>
  </si>
  <si>
    <t xml:space="preserve">      26 พ.ค. 63  -    23 ต.ค. 63</t>
  </si>
  <si>
    <t>-</t>
  </si>
  <si>
    <t xml:space="preserve">      26 พ.ค. 63  -    23 ก.ย. 63</t>
  </si>
  <si>
    <t xml:space="preserve">      26 พ.ค. 63  -    13 ต.ค. 63</t>
  </si>
  <si>
    <t xml:space="preserve">      26 พ.ค. 63  -    22 พ.ย. 63</t>
  </si>
  <si>
    <t xml:space="preserve"> -</t>
  </si>
  <si>
    <t>ไต้ตัวผู้รับจ้างรอรอลงนาม</t>
  </si>
  <si>
    <t xml:space="preserve">      6 พ.ค. 63  -    2 9.ค. 63</t>
  </si>
  <si>
    <t>ข้อมูล ณ เดือนเมษายน 2563</t>
  </si>
  <si>
    <t>ข้อมูล ณ เดือนพฤษภาคม 2563</t>
  </si>
  <si>
    <t>รอ ผรจ. นำเอกสารมาลงนามในสัญญา</t>
  </si>
  <si>
    <t>ประกาศผลผู้ชนะ  รออุทรณ์ผลเพื่อลงนามในสัญญาจ้าง</t>
  </si>
  <si>
    <t>1 พัฒนาแหล่งน้ำเพื่อการเกษตร</t>
  </si>
  <si>
    <t xml:space="preserve">1.1  อาคารอัดน้ำบ้านเอสอาร์ </t>
  </si>
  <si>
    <t>1.2  อาคารบังคับน้ำบ้านเขาซก 2 พร้อมระบบแพร่กระจายน้ำ</t>
  </si>
  <si>
    <t>2 พัฒนาเส้นทางคมนาคมสายรองเชื่อมโยงเส้นทางคมนาคมสายหลักจังหวัดชลบุรี</t>
  </si>
  <si>
    <t>2.1 ปรับปรุงถนนสายแยก ทล.36 - เชื่อมตะเคียนเตี้ย อำเภอบางละมุง</t>
  </si>
  <si>
    <t>แล้วเสร็จ</t>
  </si>
  <si>
    <t xml:space="preserve">2.2  ก่อสร้างถนนสายบ้านวังรี – บ้านเขาชะอางค์ อำเภอบ่อทอง </t>
  </si>
  <si>
    <t>2.3 ก่อสร้างถนนสายบึงเจริญ - อ่างกระพงศ์  อำเภอบ่อทอง</t>
  </si>
  <si>
    <t xml:space="preserve">2.4 ก่อสร้างถนนสายแยก ทล.331 – หนองไก่เถื่อน อำเภอพนัสนิคม </t>
  </si>
  <si>
    <t xml:space="preserve">2.5 ก่อสร้างถนนสายบ้านคลองตาเพชร – บ้านน้ำซับ อำเภอบ่อทอง </t>
  </si>
  <si>
    <t xml:space="preserve">2.6 ก่อสร้างถนนสายแยก ทช.ชบ.4012 – บ้านกระบกคู่ อำเภอเกาะจันทร์ </t>
  </si>
  <si>
    <t>2.7 ปรับปรุงและซ่อมแซมถนนสาย ชบ.3023 แยก ทล.315 – บ.ไร่ ตำบลหนองหงษ์ อำเภอพานทอง จังหวัดชลบุรี</t>
  </si>
  <si>
    <t>2.8 ปรับปรุงและซ่อมแซมถนนสาย ชบ.3009 แยก ทล.331 - บ.หนองคล้า ตำบลหนองขาม อำเภอศรีราชา จังหวัดชลบุรี</t>
  </si>
  <si>
    <t>29 พ.ค.63
25 ต.ค.63</t>
  </si>
  <si>
    <t>2.9 ปรับปรุงและซ่อมแซมถนนสาย ชบ.1003 แยก ทล.3 – บ.เขาชีจรรย์ ตำบลนาจอมเทียน อำเภอสัตหีบ  จังหวัดชลบุรี</t>
  </si>
  <si>
    <t>2.10 ปรับปรุงและซ่อมแซมถนนสาย ชบ.3083 แยก ทล.331 – บ้านเฉลิมลาภ ตำบลเขาคันทรง อำเภอศรีราชา และตำบล หนองเสือช้าง อำเภอหนองใหญ่ จังหวัดชลบุรี</t>
  </si>
  <si>
    <t>2.11 ปรับปรุงและซ่อมแซมถนนสาย ชบ.5103 แยก ทช.ชบ.3007 – บ.หนองไผ่แก้ว ตำบลหนองเสือช้าง อำเภอหนองใหญ่  จังหวัดชลบุรี</t>
  </si>
  <si>
    <t>2.12 ปรับปรุงและซ่อมแซมถนนสาย ชบ.3027 แยก ทล.331 – บ.ระเวิง ตำบลเขาคันทรง อำเภอศรีราชา  จังหวัดชลบุรี</t>
  </si>
  <si>
    <t>2.13 ปรับปรุงและซ่อมแซมถนนสาย ชบ.1063 แยก ทล.3 – บ.ชากแง้ว ตำบลห้วยใหญ่ อำเภอบางละมุง  จังหวัดชลบุรี</t>
  </si>
  <si>
    <t>2.14 ปรับปรุงและซ่อมแซมถนนสาย ชบ.3057 แยก ทล.344 - บ.ชากสมอ ตำบลนาป่า ตำบลดอนหัวฬ่อ อำเภอเมืองชลบุรี จังหวัดชลบุรี</t>
  </si>
  <si>
    <t>2.15 ปรับปรุงและซ่อมแซมถนนสาย ชบ.3059 แยก ทล.344 - บ้านหัวกุญแจ ตำบลหนองชาก อำเภอบ้านบึง จังหวัดชลบุรี</t>
  </si>
  <si>
    <t>29 พ.ค.63
26 ส.ค.63</t>
  </si>
  <si>
    <t>2.16 ปรับปรุงและซ่อมแซมถนนสาย ชบ.3026 แยก ทล.344 - บ.หนองชาก ตำบลหนองชาก อำเภอบ้านบึง จังหวัดชลบุรี</t>
  </si>
  <si>
    <t>2.17 ปรับปรุงและซ่อมแซมถนนสาย ชบ.4053 แยก ทล.3245 - บ.หนองใหญ่ทับเจ็ก ตำบลบ่อทอง อำเภอบ่อทอง จังหวัดชลบุรี</t>
  </si>
  <si>
    <t>2.18 ปรับปรุงและซ่อมแซมถนนสาย ชบ.4090 แยก ทล.3245 - บ้านเขาพริก ตำบลเกษตรสุวรรณ อำเภอบ่อทอง จังหวัดชลบุรี</t>
  </si>
  <si>
    <t>2.19 อำนวยความปลอดภัยและปรับปรุงแก้ไขบริเวณเสี่ยงอันตรายในพื้นที่ อำเภอศรีราชา อำเภอบางละมุง อำเภอบ่อทอง อำเภอพนัสนิคม และอำเภอหนองใหญ่ จังหวัดชลบุรี</t>
  </si>
  <si>
    <t>29 พ.ค.63
24 ส.ค.63</t>
  </si>
  <si>
    <t>3. โครงการพัฒนาเส้นทางคมนาคมสายย่อยเชื่อมโยงเส้นทางคมนาคมสายหลักจังหวัดชลบุรี</t>
  </si>
  <si>
    <t>3.1 ก่อสร้างถนน คสล.สายบ้านหนองขนวน-บ้านหนองยาง รหัสสายทาง ชบ.ถ. 82-012 หมู่ที่ 3 ตำบลหนองขยาด อำเภอพนัสนิคม จังหวัดชลบุรี</t>
  </si>
  <si>
    <t>อำเภอพนัสนิคม</t>
  </si>
  <si>
    <t xml:space="preserve">โครงการงบเหลือจ่าย 
ได้ตัวผู้รับจ้างแล้ว
</t>
  </si>
  <si>
    <t>โครงการใหม่</t>
  </si>
  <si>
    <t>3.2 ก่อสร้างถนนแอสฟัลท์ติกคอนกรีตสายหนองข่า ซอย 3 -ม่วงหวาน ซอย 1 หมู่ที่ 15 ตำบลหนองเหียง อำเภอพนัสนิคม จังหวัดชลบุรี</t>
  </si>
  <si>
    <t>3.3 ก่อสร้างถนนคอนกรีตเสริมเหล็ก หมู่ที่ 10 ตำบลนาวังหิน อำเภอพนัสนิคม จังหวัดชลบุรี</t>
  </si>
  <si>
    <t>3.4 ก่อสร้างถนนคอนกรีตเสริมเหล็ก ซอยศรีไพโรจน์ หมู่ที่ 9 ตำบลโป่ง อำเภอบางละมุง จังหวัดชลบุรี</t>
  </si>
  <si>
    <t>อำเภอบางละมุง</t>
  </si>
  <si>
    <t>3.5 ก่อสร้างถนนคอนกรีตเสริมเหล็กสายห้วยสะพาน (ต่อจากของเดิม) ถึงถนนแอสฟัลท์ข้างสนามกอล์ฟ หมู่ที่ 9 ตำบลโป่ง อำเภอบางละมุง จังหวัดชลบุรี</t>
  </si>
  <si>
    <t>3.6 ก่อสร้างถนนคอนกรีตเสริมเหล็กสายป่ายุบ-บ้านหนองใน หมู่ที่ 4 ตำบลหนองไผ่แก้ว อำเภอบ้านบึง (ช่วงที่ 2) เชื่อมตำบลหนองเสือช้าง อำเภอหนองใหญ่ จังหวัดชลบุรี</t>
  </si>
  <si>
    <t>อำเภอบ้านบึง</t>
  </si>
  <si>
    <t>3.7 ปรับปรุงถนน คสล. สายอ่างเก็บน้ำไปท่าจาม (ต่อจากเดิม) หมู่ที่ 5 ตำบลคลองกิ่ว อำเภอบ้านบึง จังหวัดชลบุรี</t>
  </si>
  <si>
    <t>7. โครงการส่งเสริมสินค้าส่งเสริมสินค้าเกษตรปลอดภัยตลอดห่วงโซ่อุปทานจังหวัดชลบุรี</t>
  </si>
  <si>
    <t>7.1 ส่งเสริมการทำกิจกรรมการเกษตรตามหลักปรัชญาเศรษฐกิจพอเพียง</t>
  </si>
  <si>
    <t>เกษตรและสหกรณ์จังหวัดชลบุรี</t>
  </si>
  <si>
    <r>
      <t xml:space="preserve">อยู่ระหว่างดำเนินงาน
</t>
    </r>
    <r>
      <rPr>
        <sz val="16"/>
        <color rgb="FFFF0000"/>
        <rFont val="TH SarabunPSK"/>
        <family val="2"/>
      </rPr>
      <t>โครงการโควิด</t>
    </r>
  </si>
  <si>
    <t>8 ค่าใช้จ่ายในการบริหารงานจังหวัดแบบบูรณาการ</t>
  </si>
  <si>
    <t>ข้อมูล ณ เดือนมิถุนายน 2563</t>
  </si>
  <si>
    <t>ข้อมูล ณ เดือนกันยายน 2563</t>
  </si>
  <si>
    <t xml:space="preserve">โครงการงบเหลือจ่าย 
อยู่ระหว่างจัดทำเอกสารราคากลาง
</t>
  </si>
  <si>
    <t xml:space="preserve">โครงการงบเหลือจ่าย 
ประกาศเชิญชวน
</t>
  </si>
  <si>
    <t xml:space="preserve">โครงการงบเหลือจ่าย 
ประกาศร่างวิจารณ์
</t>
  </si>
  <si>
    <t>ข้อมูล ณ เดือนสิงหาคม 2563</t>
  </si>
  <si>
    <t>เริ่ม 29 ก.ย.63
สิ้นสุด 27 ธ.ค.63</t>
  </si>
  <si>
    <t>เริ่ม 29 ก.ย.63
สิ้นสุด 26 ม.ค.64</t>
  </si>
  <si>
    <t>เริ่ม8 เม.ย.63-สิ้นสุด 1 มิ.ย.64</t>
  </si>
  <si>
    <t>อยู่ระหว่างดำเนินงาน</t>
  </si>
  <si>
    <t>ประเด็น 1</t>
  </si>
  <si>
    <t>ประเด็น 2</t>
  </si>
  <si>
    <t>ประเด็น 3</t>
  </si>
  <si>
    <t>ประเด็น 4</t>
  </si>
  <si>
    <t>ประเด็น 5</t>
  </si>
  <si>
    <t>ประเด็น 6</t>
  </si>
  <si>
    <t>คจช. บูรณาการ</t>
  </si>
  <si>
    <t>รวม</t>
  </si>
  <si>
    <t>ข้อมูล ณ เดือนกุมภาพันธ์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</si>
</sst>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0000_-;\-* #,##0.00000_-;_-* &quot;-&quot;??_-;_-@_-"/>
  </numFmts>
  <fonts count="12" x14ac:knownFonts="1">
    <font>
      <sz val="10"/>
      <name val="Arial"/>
      <charset val="222"/>
    </font>
    <font>
      <sz val="10"/>
      <name val="Arial"/>
      <charset val="22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6"/>
      <color rgb="FF000000"/>
      <name val="TH SarabunPSK"/>
      <family val="2"/>
    </font>
    <font>
      <sz val="11"/>
      <color rgb="FF000000"/>
      <name val="Tahoma"/>
      <family val="2"/>
    </font>
    <font>
      <sz val="11"/>
      <color rgb="FF6488B3"/>
      <name val="Tahoma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87" fontId="2" fillId="0" borderId="2" xfId="1" applyNumberFormat="1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3" fontId="2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3" fontId="4" fillId="0" borderId="2" xfId="1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87" fontId="3" fillId="0" borderId="2" xfId="1" applyNumberFormat="1" applyFont="1" applyBorder="1" applyAlignment="1">
      <alignment vertical="top" wrapText="1"/>
    </xf>
    <xf numFmtId="43" fontId="3" fillId="0" borderId="2" xfId="1" applyFont="1" applyBorder="1" applyAlignment="1">
      <alignment vertical="top" wrapText="1"/>
    </xf>
    <xf numFmtId="43" fontId="3" fillId="0" borderId="2" xfId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43" fontId="3" fillId="0" borderId="2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3" fontId="3" fillId="0" borderId="2" xfId="1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3" fontId="3" fillId="0" borderId="2" xfId="0" applyNumberFormat="1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187" fontId="3" fillId="2" borderId="2" xfId="1" applyNumberFormat="1" applyFont="1" applyFill="1" applyBorder="1" applyAlignment="1">
      <alignment horizontal="center" vertical="top" wrapText="1"/>
    </xf>
    <xf numFmtId="43" fontId="3" fillId="2" borderId="2" xfId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1"/>
    </xf>
    <xf numFmtId="187" fontId="3" fillId="0" borderId="2" xfId="1" applyNumberFormat="1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188" fontId="3" fillId="0" borderId="2" xfId="1" applyNumberFormat="1" applyFont="1" applyFill="1" applyBorder="1" applyAlignment="1">
      <alignment horizontal="center" vertical="top" wrapText="1"/>
    </xf>
    <xf numFmtId="187" fontId="3" fillId="2" borderId="2" xfId="1" applyNumberFormat="1" applyFont="1" applyFill="1" applyBorder="1" applyAlignment="1">
      <alignment vertical="top" wrapText="1"/>
    </xf>
    <xf numFmtId="43" fontId="3" fillId="2" borderId="2" xfId="1" applyFont="1" applyFill="1" applyBorder="1" applyAlignment="1">
      <alignment vertical="top" wrapText="1"/>
    </xf>
    <xf numFmtId="43" fontId="3" fillId="2" borderId="2" xfId="1" applyNumberFormat="1" applyFont="1" applyFill="1" applyBorder="1" applyAlignment="1">
      <alignment horizontal="center" vertical="top" wrapText="1"/>
    </xf>
    <xf numFmtId="2" fontId="3" fillId="2" borderId="2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43" fontId="3" fillId="2" borderId="2" xfId="1" applyNumberFormat="1" applyFont="1" applyFill="1" applyBorder="1" applyAlignment="1">
      <alignment horizontal="right" vertical="top" wrapText="1"/>
    </xf>
    <xf numFmtId="187" fontId="3" fillId="0" borderId="2" xfId="1" applyNumberFormat="1" applyFont="1" applyFill="1" applyBorder="1" applyAlignment="1">
      <alignment vertical="top" wrapText="1"/>
    </xf>
    <xf numFmtId="43" fontId="3" fillId="0" borderId="2" xfId="1" applyFont="1" applyFill="1" applyBorder="1" applyAlignment="1">
      <alignment vertical="top" wrapText="1"/>
    </xf>
    <xf numFmtId="43" fontId="3" fillId="0" borderId="2" xfId="1" applyNumberFormat="1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vertical="top" wrapText="1"/>
    </xf>
    <xf numFmtId="43" fontId="3" fillId="2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187" fontId="3" fillId="0" borderId="2" xfId="1" applyNumberFormat="1" applyFont="1" applyBorder="1" applyAlignment="1">
      <alignment vertical="top"/>
    </xf>
    <xf numFmtId="43" fontId="3" fillId="0" borderId="2" xfId="1" applyFont="1" applyBorder="1" applyAlignment="1">
      <alignment vertical="top"/>
    </xf>
    <xf numFmtId="43" fontId="3" fillId="0" borderId="2" xfId="1" applyFont="1" applyBorder="1" applyAlignment="1">
      <alignment horizontal="center" vertical="top" wrapText="1"/>
    </xf>
    <xf numFmtId="43" fontId="3" fillId="0" borderId="2" xfId="0" applyNumberFormat="1" applyFont="1" applyBorder="1" applyAlignment="1">
      <alignment horizontal="center" vertical="top" wrapText="1"/>
    </xf>
    <xf numFmtId="43" fontId="3" fillId="0" borderId="2" xfId="1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/>
    </xf>
    <xf numFmtId="187" fontId="3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3" fontId="3" fillId="2" borderId="0" xfId="1" applyFont="1" applyFill="1" applyAlignment="1">
      <alignment horizontal="center" vertical="top" wrapText="1"/>
    </xf>
    <xf numFmtId="43" fontId="3" fillId="0" borderId="0" xfId="0" applyNumberFormat="1" applyFont="1" applyAlignment="1">
      <alignment horizontal="center" vertical="top" wrapText="1"/>
    </xf>
    <xf numFmtId="4" fontId="3" fillId="0" borderId="0" xfId="1" applyNumberFormat="1" applyFont="1" applyAlignment="1">
      <alignment horizontal="center" vertical="top" wrapText="1"/>
    </xf>
    <xf numFmtId="43" fontId="3" fillId="0" borderId="0" xfId="1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 wrapText="1"/>
    </xf>
    <xf numFmtId="187" fontId="2" fillId="0" borderId="2" xfId="3" applyNumberFormat="1" applyFont="1" applyBorder="1" applyAlignment="1">
      <alignment horizontal="center" vertical="top" wrapText="1"/>
    </xf>
    <xf numFmtId="43" fontId="2" fillId="0" borderId="2" xfId="3" applyFont="1" applyBorder="1" applyAlignment="1">
      <alignment horizontal="center" vertical="top" wrapText="1"/>
    </xf>
    <xf numFmtId="43" fontId="4" fillId="0" borderId="2" xfId="3" applyNumberFormat="1" applyFont="1" applyBorder="1" applyAlignment="1">
      <alignment horizontal="center" vertical="top" wrapText="1"/>
    </xf>
    <xf numFmtId="187" fontId="3" fillId="0" borderId="2" xfId="3" applyNumberFormat="1" applyFont="1" applyBorder="1" applyAlignment="1">
      <alignment vertical="top" wrapText="1"/>
    </xf>
    <xf numFmtId="43" fontId="3" fillId="0" borderId="2" xfId="3" applyFont="1" applyBorder="1" applyAlignment="1">
      <alignment vertical="top" wrapText="1"/>
    </xf>
    <xf numFmtId="43" fontId="3" fillId="0" borderId="2" xfId="3" applyFont="1" applyFill="1" applyBorder="1" applyAlignment="1">
      <alignment horizontal="center" vertical="top" wrapText="1"/>
    </xf>
    <xf numFmtId="43" fontId="3" fillId="0" borderId="2" xfId="3" applyNumberFormat="1" applyFont="1" applyFill="1" applyBorder="1" applyAlignment="1">
      <alignment horizontal="right" vertical="top" wrapText="1"/>
    </xf>
    <xf numFmtId="187" fontId="3" fillId="2" borderId="2" xfId="3" applyNumberFormat="1" applyFont="1" applyFill="1" applyBorder="1" applyAlignment="1">
      <alignment horizontal="center" vertical="top" wrapText="1"/>
    </xf>
    <xf numFmtId="43" fontId="3" fillId="2" borderId="2" xfId="3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 indent="1"/>
    </xf>
    <xf numFmtId="187" fontId="3" fillId="3" borderId="2" xfId="3" applyNumberFormat="1" applyFont="1" applyFill="1" applyBorder="1" applyAlignment="1">
      <alignment horizontal="center" vertical="top" wrapText="1"/>
    </xf>
    <xf numFmtId="43" fontId="3" fillId="3" borderId="2" xfId="3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horizontal="center" vertical="top" wrapText="1"/>
    </xf>
    <xf numFmtId="188" fontId="3" fillId="3" borderId="2" xfId="3" applyNumberFormat="1" applyFont="1" applyFill="1" applyBorder="1" applyAlignment="1">
      <alignment horizontal="center" vertical="top" wrapText="1"/>
    </xf>
    <xf numFmtId="187" fontId="3" fillId="2" borderId="2" xfId="3" applyNumberFormat="1" applyFont="1" applyFill="1" applyBorder="1" applyAlignment="1">
      <alignment vertical="top" wrapText="1"/>
    </xf>
    <xf numFmtId="43" fontId="3" fillId="2" borderId="2" xfId="3" applyFont="1" applyFill="1" applyBorder="1" applyAlignment="1">
      <alignment vertical="top" wrapText="1"/>
    </xf>
    <xf numFmtId="43" fontId="3" fillId="2" borderId="2" xfId="3" applyNumberFormat="1" applyFont="1" applyFill="1" applyBorder="1" applyAlignment="1">
      <alignment horizontal="center" vertical="top" wrapText="1"/>
    </xf>
    <xf numFmtId="43" fontId="3" fillId="2" borderId="2" xfId="3" applyNumberFormat="1" applyFont="1" applyFill="1" applyBorder="1" applyAlignment="1">
      <alignment horizontal="right" vertical="top" wrapText="1"/>
    </xf>
    <xf numFmtId="187" fontId="3" fillId="0" borderId="2" xfId="3" applyNumberFormat="1" applyFont="1" applyFill="1" applyBorder="1" applyAlignment="1">
      <alignment vertical="top" wrapText="1"/>
    </xf>
    <xf numFmtId="43" fontId="3" fillId="0" borderId="2" xfId="3" applyFont="1" applyFill="1" applyBorder="1" applyAlignment="1">
      <alignment vertical="top" wrapText="1"/>
    </xf>
    <xf numFmtId="43" fontId="3" fillId="0" borderId="2" xfId="3" applyNumberFormat="1" applyFont="1" applyFill="1" applyBorder="1" applyAlignment="1">
      <alignment horizontal="center" vertical="top" wrapText="1"/>
    </xf>
    <xf numFmtId="188" fontId="3" fillId="0" borderId="2" xfId="3" applyNumberFormat="1" applyFont="1" applyFill="1" applyBorder="1" applyAlignment="1">
      <alignment horizontal="center" vertical="top" wrapText="1"/>
    </xf>
    <xf numFmtId="3" fontId="8" fillId="0" borderId="0" xfId="0" applyNumberFormat="1" applyFont="1" applyAlignment="1">
      <alignment vertical="top"/>
    </xf>
    <xf numFmtId="0" fontId="9" fillId="0" borderId="0" xfId="0" applyFont="1"/>
    <xf numFmtId="0" fontId="4" fillId="0" borderId="0" xfId="0" applyFont="1" applyAlignment="1">
      <alignment vertical="top" wrapText="1"/>
    </xf>
    <xf numFmtId="0" fontId="10" fillId="2" borderId="0" xfId="0" applyFont="1" applyFill="1"/>
    <xf numFmtId="187" fontId="3" fillId="0" borderId="2" xfId="3" applyNumberFormat="1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right" vertical="top"/>
    </xf>
    <xf numFmtId="0" fontId="9" fillId="2" borderId="0" xfId="0" applyFont="1" applyFill="1" applyAlignment="1">
      <alignment vertical="top"/>
    </xf>
    <xf numFmtId="0" fontId="9" fillId="0" borderId="0" xfId="0" applyFont="1" applyAlignment="1">
      <alignment vertical="top"/>
    </xf>
    <xf numFmtId="43" fontId="3" fillId="3" borderId="2" xfId="3" applyNumberFormat="1" applyFont="1" applyFill="1" applyBorder="1" applyAlignment="1">
      <alignment horizontal="center" vertical="top" wrapText="1"/>
    </xf>
    <xf numFmtId="187" fontId="3" fillId="0" borderId="2" xfId="3" applyNumberFormat="1" applyFont="1" applyBorder="1" applyAlignment="1">
      <alignment vertical="top"/>
    </xf>
    <xf numFmtId="43" fontId="3" fillId="0" borderId="2" xfId="3" applyFont="1" applyBorder="1" applyAlignment="1">
      <alignment vertical="top"/>
    </xf>
    <xf numFmtId="43" fontId="3" fillId="0" borderId="2" xfId="3" applyFont="1" applyBorder="1" applyAlignment="1">
      <alignment horizontal="center" vertical="top" wrapText="1"/>
    </xf>
    <xf numFmtId="43" fontId="3" fillId="0" borderId="2" xfId="3" applyNumberFormat="1" applyFont="1" applyBorder="1" applyAlignment="1">
      <alignment horizontal="right" vertical="top" wrapText="1"/>
    </xf>
    <xf numFmtId="187" fontId="3" fillId="0" borderId="0" xfId="3" applyNumberFormat="1" applyFont="1" applyAlignment="1">
      <alignment vertical="top"/>
    </xf>
    <xf numFmtId="43" fontId="3" fillId="0" borderId="0" xfId="3" applyFont="1" applyAlignment="1">
      <alignment vertical="top"/>
    </xf>
    <xf numFmtId="43" fontId="3" fillId="0" borderId="0" xfId="3" applyFont="1" applyAlignment="1">
      <alignment horizontal="center" vertical="top" wrapText="1"/>
    </xf>
    <xf numFmtId="43" fontId="3" fillId="2" borderId="0" xfId="3" applyFont="1" applyFill="1" applyAlignment="1">
      <alignment horizontal="center" vertical="top" wrapText="1"/>
    </xf>
    <xf numFmtId="4" fontId="3" fillId="0" borderId="0" xfId="3" applyNumberFormat="1" applyFont="1" applyAlignment="1">
      <alignment horizontal="center" vertical="top" wrapText="1"/>
    </xf>
    <xf numFmtId="43" fontId="3" fillId="0" borderId="0" xfId="3" applyNumberFormat="1" applyFont="1" applyAlignment="1">
      <alignment horizontal="right" vertical="top" wrapText="1"/>
    </xf>
    <xf numFmtId="43" fontId="3" fillId="0" borderId="0" xfId="0" applyNumberFormat="1" applyFont="1" applyAlignment="1">
      <alignment vertical="top" wrapText="1"/>
    </xf>
    <xf numFmtId="43" fontId="4" fillId="0" borderId="2" xfId="0" applyNumberFormat="1" applyFont="1" applyBorder="1" applyAlignment="1">
      <alignment horizontal="center" vertical="top" wrapText="1"/>
    </xf>
    <xf numFmtId="43" fontId="3" fillId="0" borderId="2" xfId="3" applyFont="1" applyFill="1" applyBorder="1" applyAlignment="1">
      <alignment horizontal="right" vertical="top" wrapText="1"/>
    </xf>
    <xf numFmtId="43" fontId="3" fillId="3" borderId="2" xfId="3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right" vertical="top" wrapText="1"/>
    </xf>
    <xf numFmtId="43" fontId="3" fillId="2" borderId="2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 indent="1"/>
    </xf>
    <xf numFmtId="187" fontId="3" fillId="4" borderId="2" xfId="3" applyNumberFormat="1" applyFont="1" applyFill="1" applyBorder="1" applyAlignment="1">
      <alignment vertical="top" wrapText="1"/>
    </xf>
    <xf numFmtId="43" fontId="3" fillId="4" borderId="2" xfId="3" applyFont="1" applyFill="1" applyBorder="1" applyAlignment="1">
      <alignment vertical="top" wrapText="1"/>
    </xf>
    <xf numFmtId="43" fontId="3" fillId="4" borderId="2" xfId="3" applyFont="1" applyFill="1" applyBorder="1" applyAlignment="1">
      <alignment horizontal="center" vertical="top" wrapText="1"/>
    </xf>
    <xf numFmtId="0" fontId="3" fillId="4" borderId="2" xfId="0" applyNumberFormat="1" applyFont="1" applyFill="1" applyBorder="1" applyAlignment="1">
      <alignment horizontal="center" vertical="top" wrapText="1"/>
    </xf>
    <xf numFmtId="43" fontId="3" fillId="4" borderId="2" xfId="3" applyNumberFormat="1" applyFont="1" applyFill="1" applyBorder="1" applyAlignment="1">
      <alignment horizontal="right" vertical="top" wrapText="1"/>
    </xf>
    <xf numFmtId="43" fontId="3" fillId="4" borderId="2" xfId="3" applyNumberFormat="1" applyFont="1" applyFill="1" applyBorder="1" applyAlignment="1">
      <alignment horizontal="center" vertical="top" wrapText="1"/>
    </xf>
    <xf numFmtId="3" fontId="3" fillId="4" borderId="2" xfId="0" applyNumberFormat="1" applyFont="1" applyFill="1" applyBorder="1" applyAlignment="1">
      <alignment horizontal="center" vertical="top" wrapText="1"/>
    </xf>
    <xf numFmtId="43" fontId="3" fillId="4" borderId="2" xfId="3" applyFont="1" applyFill="1" applyBorder="1" applyAlignment="1">
      <alignment horizontal="right" vertical="top" wrapText="1"/>
    </xf>
    <xf numFmtId="3" fontId="3" fillId="4" borderId="2" xfId="0" applyNumberFormat="1" applyFont="1" applyFill="1" applyBorder="1" applyAlignment="1">
      <alignment vertical="top" wrapText="1"/>
    </xf>
    <xf numFmtId="43" fontId="3" fillId="4" borderId="2" xfId="0" applyNumberFormat="1" applyFont="1" applyFill="1" applyBorder="1" applyAlignment="1">
      <alignment horizontal="right" vertical="top" wrapText="1"/>
    </xf>
    <xf numFmtId="43" fontId="3" fillId="4" borderId="2" xfId="0" applyNumberFormat="1" applyFont="1" applyFill="1" applyBorder="1" applyAlignment="1">
      <alignment horizontal="center" vertical="top" wrapText="1"/>
    </xf>
    <xf numFmtId="43" fontId="3" fillId="0" borderId="2" xfId="0" applyNumberFormat="1" applyFont="1" applyFill="1" applyBorder="1" applyAlignment="1">
      <alignment horizontal="right" vertical="top" wrapText="1"/>
    </xf>
    <xf numFmtId="3" fontId="3" fillId="0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 indent="1"/>
    </xf>
    <xf numFmtId="43" fontId="3" fillId="2" borderId="2" xfId="3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vertical="top"/>
    </xf>
    <xf numFmtId="187" fontId="4" fillId="0" borderId="0" xfId="0" applyNumberFormat="1" applyFont="1" applyAlignment="1">
      <alignment vertical="top"/>
    </xf>
    <xf numFmtId="3" fontId="8" fillId="0" borderId="0" xfId="0" applyNumberFormat="1" applyFont="1" applyFill="1" applyAlignment="1">
      <alignment vertical="top"/>
    </xf>
    <xf numFmtId="187" fontId="3" fillId="3" borderId="2" xfId="3" applyNumberFormat="1" applyFont="1" applyFill="1" applyBorder="1" applyAlignment="1">
      <alignment vertical="top" wrapText="1"/>
    </xf>
    <xf numFmtId="0" fontId="3" fillId="3" borderId="2" xfId="0" applyNumberFormat="1" applyFont="1" applyFill="1" applyBorder="1" applyAlignment="1">
      <alignment horizontal="center" vertical="top" wrapText="1"/>
    </xf>
    <xf numFmtId="43" fontId="3" fillId="3" borderId="2" xfId="0" applyNumberFormat="1" applyFont="1" applyFill="1" applyBorder="1" applyAlignment="1">
      <alignment horizontal="right" vertical="top" wrapText="1"/>
    </xf>
    <xf numFmtId="43" fontId="3" fillId="3" borderId="2" xfId="0" applyNumberFormat="1" applyFont="1" applyFill="1" applyBorder="1" applyAlignment="1">
      <alignment horizontal="center" vertical="top" wrapText="1"/>
    </xf>
    <xf numFmtId="43" fontId="3" fillId="3" borderId="2" xfId="3" applyFont="1" applyFill="1" applyBorder="1" applyAlignment="1">
      <alignment horizontal="right"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187" fontId="3" fillId="0" borderId="3" xfId="3" applyNumberFormat="1" applyFont="1" applyBorder="1" applyAlignment="1">
      <alignment vertical="top"/>
    </xf>
    <xf numFmtId="43" fontId="3" fillId="0" borderId="3" xfId="3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2" fillId="0" borderId="0" xfId="3" applyFont="1" applyAlignment="1">
      <alignment horizontal="center" vertical="top"/>
    </xf>
  </cellXfs>
  <cellStyles count="4">
    <cellStyle name="Comma" xfId="1" builtinId="3"/>
    <cellStyle name="Comma 2" xfId="3"/>
    <cellStyle name="Normal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50"/>
  <sheetViews>
    <sheetView zoomScale="70" zoomScaleNormal="70" workbookViewId="0">
      <selection activeCell="C9" sqref="C9"/>
    </sheetView>
  </sheetViews>
  <sheetFormatPr defaultRowHeight="24" outlineLevelCol="1" x14ac:dyDescent="0.2"/>
  <cols>
    <col min="1" max="1" width="8.5703125" style="54" customWidth="1"/>
    <col min="2" max="2" width="40.28515625" style="1" customWidth="1"/>
    <col min="3" max="3" width="19" style="55" customWidth="1"/>
    <col min="4" max="6" width="16.7109375" style="56" hidden="1" customWidth="1"/>
    <col min="7" max="7" width="17.5703125" style="57" customWidth="1"/>
    <col min="8" max="8" width="17.5703125" style="58" customWidth="1"/>
    <col min="9" max="9" width="15.5703125" style="59" hidden="1" customWidth="1" outlineLevel="1"/>
    <col min="10" max="18" width="15.5703125" style="57" hidden="1" customWidth="1" outlineLevel="1"/>
    <col min="19" max="19" width="17.7109375" style="60" customWidth="1" collapsed="1"/>
    <col min="20" max="21" width="16.7109375" style="60" hidden="1" customWidth="1"/>
    <col min="22" max="22" width="10.85546875" style="58" customWidth="1"/>
    <col min="23" max="23" width="10.85546875" style="58" hidden="1" customWidth="1"/>
    <col min="24" max="24" width="16.7109375" style="65" customWidth="1"/>
    <col min="25" max="25" width="16.7109375" style="62" customWidth="1"/>
    <col min="26" max="26" width="18" style="3" customWidth="1"/>
    <col min="27" max="27" width="24" style="1" customWidth="1"/>
    <col min="28" max="28" width="0" style="1" hidden="1" customWidth="1"/>
    <col min="29" max="16384" width="9.140625" style="1"/>
  </cols>
  <sheetData>
    <row r="1" spans="1:28" ht="27.75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3"/>
      <c r="T1" s="143"/>
      <c r="U1" s="143"/>
      <c r="V1" s="143"/>
      <c r="W1" s="143"/>
      <c r="X1" s="143"/>
      <c r="Y1" s="143"/>
      <c r="Z1" s="143"/>
      <c r="AA1" s="143"/>
    </row>
    <row r="2" spans="1:28" s="3" customFormat="1" ht="24" customHeight="1" x14ac:dyDescent="0.2">
      <c r="A2" s="145" t="s">
        <v>84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2" t="s">
        <v>1</v>
      </c>
    </row>
    <row r="3" spans="1:28" s="3" customFormat="1" ht="48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5" t="s">
        <v>9</v>
      </c>
      <c r="I3" s="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9" t="s">
        <v>20</v>
      </c>
      <c r="T3" s="9"/>
      <c r="U3" s="9"/>
      <c r="V3" s="4" t="s">
        <v>21</v>
      </c>
      <c r="W3" s="4"/>
      <c r="X3" s="10" t="s">
        <v>22</v>
      </c>
      <c r="Y3" s="11" t="s">
        <v>23</v>
      </c>
      <c r="Z3" s="5" t="s">
        <v>24</v>
      </c>
      <c r="AA3" s="5" t="s">
        <v>25</v>
      </c>
    </row>
    <row r="4" spans="1:28" s="3" customFormat="1" ht="3" customHeight="1" x14ac:dyDescent="0.2">
      <c r="A4" s="12"/>
      <c r="B4" s="13"/>
      <c r="C4" s="14"/>
      <c r="D4" s="15"/>
      <c r="E4" s="15"/>
      <c r="F4" s="15"/>
      <c r="G4" s="16"/>
      <c r="H4" s="17"/>
      <c r="I4" s="18"/>
      <c r="J4" s="17"/>
      <c r="K4" s="17"/>
      <c r="L4" s="17"/>
      <c r="M4" s="17"/>
      <c r="N4" s="17"/>
      <c r="O4" s="17"/>
      <c r="P4" s="17"/>
      <c r="Q4" s="17"/>
      <c r="R4" s="17"/>
      <c r="S4" s="19"/>
      <c r="T4" s="19"/>
      <c r="U4" s="19"/>
      <c r="V4" s="17"/>
      <c r="W4" s="17"/>
      <c r="X4" s="20"/>
      <c r="Y4" s="21"/>
      <c r="Z4" s="22"/>
      <c r="AA4" s="23"/>
    </row>
    <row r="5" spans="1:28" s="3" customFormat="1" ht="46.5" customHeight="1" x14ac:dyDescent="0.2">
      <c r="A5" s="24"/>
      <c r="B5" s="25" t="s">
        <v>26</v>
      </c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>
        <v>100</v>
      </c>
      <c r="X5" s="27"/>
      <c r="Y5" s="27"/>
      <c r="Z5" s="24"/>
      <c r="AA5" s="28"/>
      <c r="AB5" s="3" t="s">
        <v>27</v>
      </c>
    </row>
    <row r="6" spans="1:28" s="3" customFormat="1" ht="48" customHeight="1" x14ac:dyDescent="0.2">
      <c r="A6" s="22"/>
      <c r="B6" s="29" t="s">
        <v>28</v>
      </c>
      <c r="C6" s="30">
        <v>1800000</v>
      </c>
      <c r="D6" s="16"/>
      <c r="E6" s="16"/>
      <c r="F6" s="16"/>
      <c r="G6" s="16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>
        <f>S6*W6/C6</f>
        <v>0</v>
      </c>
      <c r="W6" s="27">
        <v>100</v>
      </c>
      <c r="X6" s="31">
        <f>C6-S6</f>
        <v>1800000</v>
      </c>
      <c r="Y6" s="31"/>
      <c r="Z6" s="31" t="s">
        <v>29</v>
      </c>
      <c r="AA6" s="31" t="s">
        <v>30</v>
      </c>
    </row>
    <row r="7" spans="1:28" s="3" customFormat="1" ht="30" customHeight="1" x14ac:dyDescent="0.2">
      <c r="A7" s="24"/>
      <c r="B7" s="25" t="s">
        <v>31</v>
      </c>
      <c r="C7" s="33"/>
      <c r="D7" s="34"/>
      <c r="E7" s="34"/>
      <c r="F7" s="34"/>
      <c r="G7" s="2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35"/>
      <c r="T7" s="35"/>
      <c r="U7" s="35"/>
      <c r="V7" s="36"/>
      <c r="W7" s="27">
        <v>100</v>
      </c>
      <c r="X7" s="37"/>
      <c r="Y7" s="38"/>
      <c r="Z7" s="24"/>
      <c r="AA7" s="28"/>
      <c r="AB7" s="3" t="s">
        <v>32</v>
      </c>
    </row>
    <row r="8" spans="1:28" s="3" customFormat="1" ht="47.25" customHeight="1" x14ac:dyDescent="0.2">
      <c r="A8" s="22"/>
      <c r="B8" s="29" t="s">
        <v>33</v>
      </c>
      <c r="C8" s="39">
        <v>7500000</v>
      </c>
      <c r="D8" s="40"/>
      <c r="E8" s="40"/>
      <c r="F8" s="40"/>
      <c r="G8" s="16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1"/>
      <c r="T8" s="41"/>
      <c r="U8" s="41"/>
      <c r="V8" s="32">
        <f>S8*W8/C8</f>
        <v>0</v>
      </c>
      <c r="W8" s="27">
        <v>100</v>
      </c>
      <c r="X8" s="31">
        <f t="shared" ref="X8:X41" si="0">C8-S8</f>
        <v>7500000</v>
      </c>
      <c r="Y8" s="21"/>
      <c r="Z8" s="22" t="s">
        <v>34</v>
      </c>
      <c r="AA8" s="45" t="s">
        <v>92</v>
      </c>
    </row>
    <row r="9" spans="1:28" s="3" customFormat="1" ht="49.5" customHeight="1" x14ac:dyDescent="0.2">
      <c r="A9" s="22"/>
      <c r="B9" s="29" t="s">
        <v>36</v>
      </c>
      <c r="C9" s="39">
        <v>50000000</v>
      </c>
      <c r="D9" s="40"/>
      <c r="E9" s="40"/>
      <c r="F9" s="40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41"/>
      <c r="T9" s="41"/>
      <c r="U9" s="41"/>
      <c r="V9" s="32">
        <f>S9*W9/C9</f>
        <v>0</v>
      </c>
      <c r="W9" s="27">
        <v>100</v>
      </c>
      <c r="X9" s="31">
        <f t="shared" si="0"/>
        <v>50000000</v>
      </c>
      <c r="Y9" s="21"/>
      <c r="Z9" s="22" t="s">
        <v>34</v>
      </c>
      <c r="AA9" s="45" t="s">
        <v>92</v>
      </c>
    </row>
    <row r="10" spans="1:28" s="3" customFormat="1" ht="48.75" customHeight="1" x14ac:dyDescent="0.2">
      <c r="A10" s="24"/>
      <c r="B10" s="25" t="s">
        <v>37</v>
      </c>
      <c r="C10" s="33"/>
      <c r="D10" s="34"/>
      <c r="E10" s="34"/>
      <c r="F10" s="34"/>
      <c r="G10" s="34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35"/>
      <c r="V10" s="28"/>
      <c r="W10" s="27">
        <v>100</v>
      </c>
      <c r="X10" s="37"/>
      <c r="Y10" s="28"/>
      <c r="Z10" s="28"/>
      <c r="AA10" s="28"/>
    </row>
    <row r="11" spans="1:28" s="3" customFormat="1" ht="48.75" customHeight="1" x14ac:dyDescent="0.2">
      <c r="A11" s="22"/>
      <c r="B11" s="29" t="s">
        <v>38</v>
      </c>
      <c r="C11" s="39">
        <v>9500000</v>
      </c>
      <c r="D11" s="40"/>
      <c r="E11" s="40"/>
      <c r="F11" s="40"/>
      <c r="G11" s="16"/>
      <c r="H11" s="17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41"/>
      <c r="T11" s="41"/>
      <c r="U11" s="41"/>
      <c r="V11" s="32">
        <f>S11*W11/C11</f>
        <v>0</v>
      </c>
      <c r="W11" s="16">
        <v>100</v>
      </c>
      <c r="X11" s="31">
        <f t="shared" si="0"/>
        <v>9500000</v>
      </c>
      <c r="Y11" s="21"/>
      <c r="Z11" s="22" t="s">
        <v>39</v>
      </c>
      <c r="AA11" s="45" t="s">
        <v>92</v>
      </c>
      <c r="AB11" s="3" t="s">
        <v>32</v>
      </c>
    </row>
    <row r="12" spans="1:28" s="3" customFormat="1" ht="48" customHeight="1" x14ac:dyDescent="0.2">
      <c r="A12" s="22"/>
      <c r="B12" s="29" t="s">
        <v>41</v>
      </c>
      <c r="C12" s="39">
        <v>9600000</v>
      </c>
      <c r="D12" s="40"/>
      <c r="E12" s="40"/>
      <c r="F12" s="40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9"/>
      <c r="T12" s="19"/>
      <c r="U12" s="41"/>
      <c r="V12" s="32">
        <f t="shared" ref="V12:V41" si="1">S12*W12/C12</f>
        <v>0</v>
      </c>
      <c r="W12" s="16">
        <v>100</v>
      </c>
      <c r="X12" s="31">
        <f t="shared" si="0"/>
        <v>9600000</v>
      </c>
      <c r="Y12" s="21"/>
      <c r="Z12" s="22" t="s">
        <v>39</v>
      </c>
      <c r="AA12" s="45" t="s">
        <v>92</v>
      </c>
      <c r="AB12" s="3" t="s">
        <v>32</v>
      </c>
    </row>
    <row r="13" spans="1:28" s="3" customFormat="1" ht="45" customHeight="1" x14ac:dyDescent="0.2">
      <c r="A13" s="22"/>
      <c r="B13" s="29" t="s">
        <v>42</v>
      </c>
      <c r="C13" s="39">
        <v>9000000</v>
      </c>
      <c r="D13" s="40"/>
      <c r="E13" s="40"/>
      <c r="F13" s="40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1"/>
      <c r="T13" s="41"/>
      <c r="U13" s="41"/>
      <c r="V13" s="32">
        <f t="shared" si="1"/>
        <v>0</v>
      </c>
      <c r="W13" s="16">
        <v>100</v>
      </c>
      <c r="X13" s="31">
        <f t="shared" si="0"/>
        <v>9000000</v>
      </c>
      <c r="Y13" s="21"/>
      <c r="Z13" s="22" t="s">
        <v>39</v>
      </c>
      <c r="AA13" s="45" t="s">
        <v>92</v>
      </c>
    </row>
    <row r="14" spans="1:28" s="3" customFormat="1" ht="49.5" customHeight="1" x14ac:dyDescent="0.2">
      <c r="A14" s="22"/>
      <c r="B14" s="29" t="s">
        <v>43</v>
      </c>
      <c r="C14" s="39">
        <v>9950000</v>
      </c>
      <c r="D14" s="40"/>
      <c r="E14" s="40"/>
      <c r="F14" s="40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1"/>
      <c r="T14" s="41"/>
      <c r="U14" s="41"/>
      <c r="V14" s="32">
        <f t="shared" si="1"/>
        <v>0</v>
      </c>
      <c r="W14" s="16">
        <v>100</v>
      </c>
      <c r="X14" s="31">
        <f t="shared" si="0"/>
        <v>9950000</v>
      </c>
      <c r="Y14" s="21"/>
      <c r="Z14" s="22" t="s">
        <v>39</v>
      </c>
      <c r="AA14" s="45" t="s">
        <v>92</v>
      </c>
    </row>
    <row r="15" spans="1:28" s="3" customFormat="1" ht="48" x14ac:dyDescent="0.2">
      <c r="A15" s="22"/>
      <c r="B15" s="29" t="s">
        <v>44</v>
      </c>
      <c r="C15" s="39">
        <v>8400000</v>
      </c>
      <c r="D15" s="40"/>
      <c r="E15" s="40"/>
      <c r="F15" s="40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9"/>
      <c r="T15" s="19"/>
      <c r="U15" s="41"/>
      <c r="V15" s="32">
        <f t="shared" si="1"/>
        <v>0</v>
      </c>
      <c r="W15" s="16">
        <v>100</v>
      </c>
      <c r="X15" s="31">
        <f t="shared" si="0"/>
        <v>8400000</v>
      </c>
      <c r="Y15" s="21"/>
      <c r="Z15" s="22" t="s">
        <v>39</v>
      </c>
      <c r="AA15" s="45" t="s">
        <v>92</v>
      </c>
      <c r="AB15" s="3" t="s">
        <v>32</v>
      </c>
    </row>
    <row r="16" spans="1:28" s="3" customFormat="1" ht="45.75" customHeight="1" x14ac:dyDescent="0.2">
      <c r="A16" s="22"/>
      <c r="B16" s="29" t="s">
        <v>45</v>
      </c>
      <c r="C16" s="39">
        <v>8500000</v>
      </c>
      <c r="D16" s="40"/>
      <c r="E16" s="40"/>
      <c r="F16" s="40"/>
      <c r="G16" s="16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9"/>
      <c r="T16" s="19"/>
      <c r="U16" s="41"/>
      <c r="V16" s="32">
        <f t="shared" si="1"/>
        <v>0</v>
      </c>
      <c r="W16" s="16">
        <v>100</v>
      </c>
      <c r="X16" s="31">
        <f t="shared" si="0"/>
        <v>8500000</v>
      </c>
      <c r="Y16" s="21"/>
      <c r="Z16" s="22" t="s">
        <v>39</v>
      </c>
      <c r="AA16" s="45" t="s">
        <v>92</v>
      </c>
      <c r="AB16" s="3" t="s">
        <v>32</v>
      </c>
    </row>
    <row r="17" spans="1:28" s="3" customFormat="1" ht="75" customHeight="1" x14ac:dyDescent="0.2">
      <c r="A17" s="22"/>
      <c r="B17" s="29" t="s">
        <v>46</v>
      </c>
      <c r="C17" s="39">
        <v>21500000</v>
      </c>
      <c r="D17" s="40"/>
      <c r="E17" s="40"/>
      <c r="F17" s="40"/>
      <c r="G17" s="16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1"/>
      <c r="T17" s="41"/>
      <c r="U17" s="41"/>
      <c r="V17" s="32">
        <f t="shared" si="1"/>
        <v>0</v>
      </c>
      <c r="W17" s="16">
        <v>100</v>
      </c>
      <c r="X17" s="31">
        <f t="shared" si="0"/>
        <v>21500000</v>
      </c>
      <c r="Y17" s="21"/>
      <c r="Z17" s="22" t="s">
        <v>39</v>
      </c>
      <c r="AA17" s="45" t="s">
        <v>92</v>
      </c>
      <c r="AB17" s="3" t="s">
        <v>32</v>
      </c>
    </row>
    <row r="18" spans="1:28" s="3" customFormat="1" ht="75" customHeight="1" x14ac:dyDescent="0.2">
      <c r="A18" s="22"/>
      <c r="B18" s="29" t="s">
        <v>48</v>
      </c>
      <c r="C18" s="39">
        <v>28450000</v>
      </c>
      <c r="D18" s="40"/>
      <c r="E18" s="40"/>
      <c r="F18" s="40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1"/>
      <c r="T18" s="41"/>
      <c r="U18" s="41"/>
      <c r="V18" s="32">
        <f t="shared" si="1"/>
        <v>0</v>
      </c>
      <c r="W18" s="16">
        <v>100</v>
      </c>
      <c r="X18" s="31">
        <f t="shared" si="0"/>
        <v>28450000</v>
      </c>
      <c r="Y18" s="21"/>
      <c r="Z18" s="22" t="s">
        <v>39</v>
      </c>
      <c r="AA18" s="45" t="s">
        <v>92</v>
      </c>
    </row>
    <row r="19" spans="1:28" s="3" customFormat="1" ht="75" customHeight="1" x14ac:dyDescent="0.2">
      <c r="A19" s="22"/>
      <c r="B19" s="29" t="s">
        <v>49</v>
      </c>
      <c r="C19" s="39">
        <v>15500000</v>
      </c>
      <c r="D19" s="40"/>
      <c r="E19" s="40"/>
      <c r="F19" s="40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1"/>
      <c r="T19" s="41"/>
      <c r="U19" s="41"/>
      <c r="V19" s="32">
        <f t="shared" si="1"/>
        <v>0</v>
      </c>
      <c r="W19" s="16">
        <v>100</v>
      </c>
      <c r="X19" s="31">
        <f t="shared" si="0"/>
        <v>15500000</v>
      </c>
      <c r="Y19" s="21"/>
      <c r="Z19" s="22" t="s">
        <v>39</v>
      </c>
      <c r="AA19" s="45" t="s">
        <v>92</v>
      </c>
    </row>
    <row r="20" spans="1:28" s="3" customFormat="1" ht="75" customHeight="1" x14ac:dyDescent="0.2">
      <c r="A20" s="22"/>
      <c r="B20" s="29" t="s">
        <v>50</v>
      </c>
      <c r="C20" s="39">
        <v>25000000</v>
      </c>
      <c r="D20" s="40"/>
      <c r="E20" s="40"/>
      <c r="F20" s="40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9"/>
      <c r="T20" s="19"/>
      <c r="U20" s="41"/>
      <c r="V20" s="32">
        <f t="shared" si="1"/>
        <v>0</v>
      </c>
      <c r="W20" s="16">
        <v>100</v>
      </c>
      <c r="X20" s="31">
        <f t="shared" si="0"/>
        <v>25000000</v>
      </c>
      <c r="Y20" s="21"/>
      <c r="Z20" s="22" t="s">
        <v>39</v>
      </c>
      <c r="AA20" s="45" t="s">
        <v>92</v>
      </c>
    </row>
    <row r="21" spans="1:28" s="3" customFormat="1" ht="75" customHeight="1" x14ac:dyDescent="0.2">
      <c r="A21" s="22"/>
      <c r="B21" s="29" t="s">
        <v>51</v>
      </c>
      <c r="C21" s="39">
        <v>8170300</v>
      </c>
      <c r="D21" s="40"/>
      <c r="E21" s="40"/>
      <c r="F21" s="40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1"/>
      <c r="T21" s="41"/>
      <c r="U21" s="41"/>
      <c r="V21" s="32">
        <f t="shared" si="1"/>
        <v>0</v>
      </c>
      <c r="W21" s="16">
        <v>100</v>
      </c>
      <c r="X21" s="31">
        <f t="shared" si="0"/>
        <v>8170300</v>
      </c>
      <c r="Y21" s="21"/>
      <c r="Z21" s="22" t="s">
        <v>39</v>
      </c>
      <c r="AA21" s="45" t="s">
        <v>92</v>
      </c>
      <c r="AB21" s="3" t="s">
        <v>32</v>
      </c>
    </row>
    <row r="22" spans="1:28" s="3" customFormat="1" ht="68.25" customHeight="1" x14ac:dyDescent="0.2">
      <c r="A22" s="22"/>
      <c r="B22" s="29" t="s">
        <v>52</v>
      </c>
      <c r="C22" s="30">
        <v>29200000</v>
      </c>
      <c r="D22" s="16"/>
      <c r="E22" s="16"/>
      <c r="F22" s="16"/>
      <c r="G22" s="16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19"/>
      <c r="T22" s="19"/>
      <c r="U22" s="41"/>
      <c r="V22" s="32">
        <f t="shared" si="1"/>
        <v>0</v>
      </c>
      <c r="W22" s="16">
        <v>100</v>
      </c>
      <c r="X22" s="31">
        <f t="shared" si="0"/>
        <v>29200000</v>
      </c>
      <c r="Y22" s="21"/>
      <c r="Z22" s="22" t="s">
        <v>39</v>
      </c>
      <c r="AA22" s="45" t="s">
        <v>92</v>
      </c>
      <c r="AB22" s="3" t="s">
        <v>27</v>
      </c>
    </row>
    <row r="23" spans="1:28" s="3" customFormat="1" ht="78" customHeight="1" x14ac:dyDescent="0.2">
      <c r="A23" s="22"/>
      <c r="B23" s="29" t="s">
        <v>53</v>
      </c>
      <c r="C23" s="30">
        <v>24500000</v>
      </c>
      <c r="D23" s="16"/>
      <c r="E23" s="16"/>
      <c r="F23" s="16"/>
      <c r="G23" s="1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41"/>
      <c r="V23" s="32">
        <f t="shared" si="1"/>
        <v>0</v>
      </c>
      <c r="W23" s="16">
        <v>100</v>
      </c>
      <c r="X23" s="31">
        <f t="shared" si="0"/>
        <v>24500000</v>
      </c>
      <c r="Y23" s="31"/>
      <c r="Z23" s="22" t="s">
        <v>39</v>
      </c>
      <c r="AA23" s="45" t="s">
        <v>92</v>
      </c>
    </row>
    <row r="24" spans="1:28" s="3" customFormat="1" ht="94.5" customHeight="1" x14ac:dyDescent="0.2">
      <c r="A24" s="22"/>
      <c r="B24" s="29" t="s">
        <v>54</v>
      </c>
      <c r="C24" s="39">
        <v>7650000</v>
      </c>
      <c r="D24" s="40"/>
      <c r="E24" s="40"/>
      <c r="F24" s="40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41"/>
      <c r="T24" s="41"/>
      <c r="U24" s="41"/>
      <c r="V24" s="32">
        <f t="shared" si="1"/>
        <v>0</v>
      </c>
      <c r="W24" s="16">
        <v>100</v>
      </c>
      <c r="X24" s="31">
        <f t="shared" si="0"/>
        <v>7650000</v>
      </c>
      <c r="Y24" s="21"/>
      <c r="Z24" s="22" t="s">
        <v>39</v>
      </c>
      <c r="AA24" s="45" t="s">
        <v>92</v>
      </c>
      <c r="AB24" s="3" t="s">
        <v>32</v>
      </c>
    </row>
    <row r="25" spans="1:28" s="3" customFormat="1" ht="69.75" customHeight="1" x14ac:dyDescent="0.2">
      <c r="A25" s="22"/>
      <c r="B25" s="29" t="s">
        <v>55</v>
      </c>
      <c r="C25" s="39">
        <v>11500000</v>
      </c>
      <c r="D25" s="40"/>
      <c r="E25" s="40"/>
      <c r="F25" s="40"/>
      <c r="G25" s="40"/>
      <c r="H25" s="44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9"/>
      <c r="T25" s="19"/>
      <c r="U25" s="41"/>
      <c r="V25" s="32">
        <f t="shared" si="1"/>
        <v>0</v>
      </c>
      <c r="W25" s="16">
        <v>100</v>
      </c>
      <c r="X25" s="31">
        <f t="shared" si="0"/>
        <v>11500000</v>
      </c>
      <c r="Y25" s="21"/>
      <c r="Z25" s="22" t="s">
        <v>39</v>
      </c>
      <c r="AA25" s="45" t="s">
        <v>92</v>
      </c>
      <c r="AB25" s="3" t="s">
        <v>32</v>
      </c>
    </row>
    <row r="26" spans="1:28" s="3" customFormat="1" ht="71.25" customHeight="1" x14ac:dyDescent="0.2">
      <c r="A26" s="22"/>
      <c r="B26" s="29" t="s">
        <v>56</v>
      </c>
      <c r="C26" s="39">
        <v>16500000</v>
      </c>
      <c r="D26" s="40"/>
      <c r="E26" s="40"/>
      <c r="F26" s="40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1"/>
      <c r="T26" s="41"/>
      <c r="U26" s="41"/>
      <c r="V26" s="32">
        <f t="shared" si="1"/>
        <v>0</v>
      </c>
      <c r="W26" s="16">
        <v>100</v>
      </c>
      <c r="X26" s="31">
        <f t="shared" si="0"/>
        <v>16500000</v>
      </c>
      <c r="Y26" s="21"/>
      <c r="Z26" s="22" t="s">
        <v>39</v>
      </c>
      <c r="AA26" s="45" t="s">
        <v>92</v>
      </c>
      <c r="AB26" s="3" t="s">
        <v>32</v>
      </c>
    </row>
    <row r="27" spans="1:28" s="3" customFormat="1" ht="73.5" customHeight="1" x14ac:dyDescent="0.2">
      <c r="A27" s="22"/>
      <c r="B27" s="29" t="s">
        <v>57</v>
      </c>
      <c r="C27" s="39">
        <v>12480000</v>
      </c>
      <c r="D27" s="40"/>
      <c r="E27" s="40"/>
      <c r="F27" s="40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1"/>
      <c r="T27" s="41"/>
      <c r="U27" s="41"/>
      <c r="V27" s="32">
        <f t="shared" si="1"/>
        <v>0</v>
      </c>
      <c r="W27" s="16">
        <v>100</v>
      </c>
      <c r="X27" s="31">
        <f t="shared" si="0"/>
        <v>12480000</v>
      </c>
      <c r="Y27" s="21"/>
      <c r="Z27" s="22" t="s">
        <v>39</v>
      </c>
      <c r="AA27" s="45" t="s">
        <v>92</v>
      </c>
      <c r="AB27" s="3" t="s">
        <v>32</v>
      </c>
    </row>
    <row r="28" spans="1:28" s="3" customFormat="1" ht="72" customHeight="1" x14ac:dyDescent="0.2">
      <c r="A28" s="22"/>
      <c r="B28" s="29" t="s">
        <v>58</v>
      </c>
      <c r="C28" s="39">
        <v>17500000</v>
      </c>
      <c r="D28" s="40"/>
      <c r="E28" s="40"/>
      <c r="F28" s="40"/>
      <c r="G28" s="40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1"/>
      <c r="V28" s="32">
        <f t="shared" si="1"/>
        <v>0</v>
      </c>
      <c r="W28" s="16">
        <v>100</v>
      </c>
      <c r="X28" s="31">
        <f t="shared" si="0"/>
        <v>17500000</v>
      </c>
      <c r="Y28" s="45"/>
      <c r="Z28" s="22" t="s">
        <v>39</v>
      </c>
      <c r="AA28" s="45" t="s">
        <v>92</v>
      </c>
    </row>
    <row r="29" spans="1:28" s="3" customFormat="1" ht="93" customHeight="1" x14ac:dyDescent="0.2">
      <c r="A29" s="22"/>
      <c r="B29" s="29" t="s">
        <v>59</v>
      </c>
      <c r="C29" s="39">
        <v>35000000</v>
      </c>
      <c r="D29" s="40"/>
      <c r="E29" s="40"/>
      <c r="F29" s="40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1"/>
      <c r="T29" s="41"/>
      <c r="U29" s="41"/>
      <c r="V29" s="32">
        <f t="shared" si="1"/>
        <v>0</v>
      </c>
      <c r="W29" s="16">
        <v>100</v>
      </c>
      <c r="X29" s="31">
        <f t="shared" si="0"/>
        <v>35000000</v>
      </c>
      <c r="Y29" s="21"/>
      <c r="Z29" s="22" t="s">
        <v>39</v>
      </c>
      <c r="AA29" s="45" t="s">
        <v>92</v>
      </c>
      <c r="AB29" s="3" t="s">
        <v>32</v>
      </c>
    </row>
    <row r="30" spans="1:28" s="3" customFormat="1" ht="24.75" customHeight="1" x14ac:dyDescent="0.2">
      <c r="A30" s="24"/>
      <c r="B30" s="25" t="s">
        <v>60</v>
      </c>
      <c r="C30" s="33"/>
      <c r="D30" s="34"/>
      <c r="E30" s="34"/>
      <c r="F30" s="34"/>
      <c r="G30" s="27"/>
      <c r="H30" s="18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5"/>
      <c r="T30" s="35"/>
      <c r="U30" s="35"/>
      <c r="V30" s="36"/>
      <c r="W30" s="27">
        <v>100</v>
      </c>
      <c r="X30" s="37"/>
      <c r="Y30" s="38"/>
      <c r="Z30" s="24"/>
      <c r="AA30" s="28"/>
      <c r="AB30" s="3" t="s">
        <v>32</v>
      </c>
    </row>
    <row r="31" spans="1:28" s="3" customFormat="1" ht="75" customHeight="1" x14ac:dyDescent="0.2">
      <c r="A31" s="22"/>
      <c r="B31" s="29" t="s">
        <v>61</v>
      </c>
      <c r="C31" s="39">
        <v>24634000</v>
      </c>
      <c r="D31" s="40"/>
      <c r="E31" s="40"/>
      <c r="F31" s="40"/>
      <c r="G31" s="16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9"/>
      <c r="T31" s="19"/>
      <c r="U31" s="41"/>
      <c r="V31" s="32">
        <f t="shared" si="1"/>
        <v>0</v>
      </c>
      <c r="W31" s="27">
        <v>100</v>
      </c>
      <c r="X31" s="31">
        <f t="shared" si="0"/>
        <v>24634000</v>
      </c>
      <c r="Y31" s="21"/>
      <c r="Z31" s="22" t="s">
        <v>62</v>
      </c>
      <c r="AA31" s="45" t="s">
        <v>92</v>
      </c>
      <c r="AB31" s="3" t="s">
        <v>32</v>
      </c>
    </row>
    <row r="32" spans="1:28" s="3" customFormat="1" ht="45.75" customHeight="1" x14ac:dyDescent="0.2">
      <c r="A32" s="24"/>
      <c r="B32" s="25" t="s">
        <v>64</v>
      </c>
      <c r="C32" s="33"/>
      <c r="D32" s="34"/>
      <c r="E32" s="34"/>
      <c r="F32" s="34"/>
      <c r="G32" s="34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35"/>
      <c r="V32" s="28"/>
      <c r="W32" s="27">
        <v>100</v>
      </c>
      <c r="X32" s="37"/>
      <c r="Y32" s="28"/>
      <c r="Z32" s="28"/>
      <c r="AA32" s="28"/>
    </row>
    <row r="33" spans="1:28" s="3" customFormat="1" ht="72" customHeight="1" x14ac:dyDescent="0.2">
      <c r="A33" s="22"/>
      <c r="B33" s="29" t="s">
        <v>65</v>
      </c>
      <c r="C33" s="39">
        <v>3000000</v>
      </c>
      <c r="D33" s="40"/>
      <c r="E33" s="40"/>
      <c r="F33" s="40"/>
      <c r="G33" s="16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9"/>
      <c r="T33" s="19"/>
      <c r="U33" s="41"/>
      <c r="V33" s="32">
        <f t="shared" si="1"/>
        <v>0</v>
      </c>
      <c r="W33" s="27">
        <v>100</v>
      </c>
      <c r="X33" s="31">
        <f t="shared" si="0"/>
        <v>3000000</v>
      </c>
      <c r="Y33" s="21"/>
      <c r="Z33" s="22" t="s">
        <v>66</v>
      </c>
      <c r="AA33" s="45" t="s">
        <v>92</v>
      </c>
      <c r="AB33" s="3" t="s">
        <v>32</v>
      </c>
    </row>
    <row r="34" spans="1:28" s="3" customFormat="1" ht="72" customHeight="1" x14ac:dyDescent="0.2">
      <c r="A34" s="22"/>
      <c r="B34" s="29" t="s">
        <v>68</v>
      </c>
      <c r="C34" s="30">
        <v>3000000</v>
      </c>
      <c r="D34" s="16"/>
      <c r="E34" s="16"/>
      <c r="F34" s="16"/>
      <c r="G34" s="16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19"/>
      <c r="T34" s="19"/>
      <c r="U34" s="41"/>
      <c r="V34" s="32">
        <f t="shared" si="1"/>
        <v>0</v>
      </c>
      <c r="W34" s="27">
        <v>100</v>
      </c>
      <c r="X34" s="31">
        <f t="shared" si="0"/>
        <v>3000000</v>
      </c>
      <c r="Y34" s="21"/>
      <c r="Z34" s="22" t="s">
        <v>66</v>
      </c>
      <c r="AA34" s="45" t="s">
        <v>92</v>
      </c>
      <c r="AB34" s="3" t="s">
        <v>27</v>
      </c>
    </row>
    <row r="35" spans="1:28" s="3" customFormat="1" ht="72" customHeight="1" x14ac:dyDescent="0.2">
      <c r="A35" s="22"/>
      <c r="B35" s="29" t="s">
        <v>70</v>
      </c>
      <c r="C35" s="30">
        <v>2000000</v>
      </c>
      <c r="D35" s="16"/>
      <c r="E35" s="16"/>
      <c r="F35" s="16"/>
      <c r="G35" s="16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41"/>
      <c r="V35" s="32">
        <f t="shared" si="1"/>
        <v>0</v>
      </c>
      <c r="W35" s="27">
        <v>100</v>
      </c>
      <c r="X35" s="31">
        <f t="shared" si="0"/>
        <v>2000000</v>
      </c>
      <c r="Y35" s="31"/>
      <c r="Z35" s="22" t="s">
        <v>66</v>
      </c>
      <c r="AA35" s="45" t="s">
        <v>92</v>
      </c>
    </row>
    <row r="36" spans="1:28" s="3" customFormat="1" ht="72" customHeight="1" x14ac:dyDescent="0.2">
      <c r="A36" s="22"/>
      <c r="B36" s="29" t="s">
        <v>72</v>
      </c>
      <c r="C36" s="39">
        <v>2000000</v>
      </c>
      <c r="D36" s="40"/>
      <c r="E36" s="40"/>
      <c r="F36" s="40"/>
      <c r="G36" s="1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41"/>
      <c r="T36" s="41"/>
      <c r="U36" s="41"/>
      <c r="V36" s="32">
        <f t="shared" si="1"/>
        <v>0</v>
      </c>
      <c r="W36" s="27">
        <v>100</v>
      </c>
      <c r="X36" s="31">
        <f t="shared" si="0"/>
        <v>2000000</v>
      </c>
      <c r="Y36" s="21"/>
      <c r="Z36" s="22" t="s">
        <v>66</v>
      </c>
      <c r="AA36" s="45" t="s">
        <v>92</v>
      </c>
      <c r="AB36" s="3" t="s">
        <v>32</v>
      </c>
    </row>
    <row r="37" spans="1:28" s="3" customFormat="1" ht="45.75" customHeight="1" x14ac:dyDescent="0.2">
      <c r="A37" s="24"/>
      <c r="B37" s="25" t="s">
        <v>74</v>
      </c>
      <c r="C37" s="33"/>
      <c r="D37" s="34"/>
      <c r="E37" s="34"/>
      <c r="F37" s="34"/>
      <c r="G37" s="2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35"/>
      <c r="T37" s="35"/>
      <c r="U37" s="35"/>
      <c r="V37" s="36"/>
      <c r="W37" s="27">
        <v>100</v>
      </c>
      <c r="X37" s="37"/>
      <c r="Y37" s="38"/>
      <c r="Z37" s="24"/>
      <c r="AA37" s="28"/>
    </row>
    <row r="38" spans="1:28" s="3" customFormat="1" ht="87.75" customHeight="1" x14ac:dyDescent="0.2">
      <c r="A38" s="22"/>
      <c r="B38" s="29" t="s">
        <v>75</v>
      </c>
      <c r="C38" s="39">
        <v>10000000</v>
      </c>
      <c r="D38" s="40"/>
      <c r="E38" s="40"/>
      <c r="F38" s="40"/>
      <c r="G38" s="40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1"/>
      <c r="V38" s="32">
        <f t="shared" si="1"/>
        <v>0</v>
      </c>
      <c r="W38" s="27">
        <v>100</v>
      </c>
      <c r="X38" s="31">
        <f t="shared" si="0"/>
        <v>10000000</v>
      </c>
      <c r="Y38" s="45"/>
      <c r="Z38" s="31" t="s">
        <v>39</v>
      </c>
      <c r="AA38" s="45" t="s">
        <v>92</v>
      </c>
    </row>
    <row r="39" spans="1:28" s="3" customFormat="1" ht="51.75" customHeight="1" x14ac:dyDescent="0.2">
      <c r="A39" s="24"/>
      <c r="B39" s="25" t="s">
        <v>76</v>
      </c>
      <c r="C39" s="33"/>
      <c r="D39" s="34"/>
      <c r="E39" s="34"/>
      <c r="F39" s="34"/>
      <c r="G39" s="2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46"/>
      <c r="T39" s="46"/>
      <c r="U39" s="35"/>
      <c r="V39" s="36"/>
      <c r="W39" s="27">
        <v>100</v>
      </c>
      <c r="X39" s="37"/>
      <c r="Y39" s="38"/>
      <c r="Z39" s="24"/>
      <c r="AA39" s="28"/>
      <c r="AB39" s="3" t="s">
        <v>32</v>
      </c>
    </row>
    <row r="40" spans="1:28" s="3" customFormat="1" ht="43.5" customHeight="1" x14ac:dyDescent="0.2">
      <c r="A40" s="22"/>
      <c r="B40" s="29" t="s">
        <v>77</v>
      </c>
      <c r="C40" s="39">
        <v>10000000</v>
      </c>
      <c r="D40" s="40"/>
      <c r="E40" s="40"/>
      <c r="F40" s="40"/>
      <c r="G40" s="16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41">
        <v>3592527.7800000003</v>
      </c>
      <c r="T40" s="41"/>
      <c r="U40" s="41"/>
      <c r="V40" s="41">
        <f t="shared" si="1"/>
        <v>35.925277800000003</v>
      </c>
      <c r="W40" s="27">
        <v>100</v>
      </c>
      <c r="X40" s="31">
        <f t="shared" si="0"/>
        <v>6407472.2199999997</v>
      </c>
      <c r="Y40" s="21"/>
      <c r="Z40" s="22" t="s">
        <v>78</v>
      </c>
      <c r="AA40" s="45"/>
      <c r="AB40" s="3" t="s">
        <v>32</v>
      </c>
    </row>
    <row r="41" spans="1:28" x14ac:dyDescent="0.2">
      <c r="A41" s="47"/>
      <c r="B41" s="48"/>
      <c r="C41" s="49">
        <f>SUM(C6:C40)</f>
        <v>421834300</v>
      </c>
      <c r="D41" s="50"/>
      <c r="E41" s="50">
        <v>7760000</v>
      </c>
      <c r="F41" s="50"/>
      <c r="G41" s="51"/>
      <c r="H41" s="12"/>
      <c r="I41" s="27"/>
      <c r="J41" s="51"/>
      <c r="K41" s="51"/>
      <c r="L41" s="51"/>
      <c r="M41" s="51"/>
      <c r="N41" s="51"/>
      <c r="O41" s="51"/>
      <c r="P41" s="51"/>
      <c r="Q41" s="51"/>
      <c r="R41" s="51"/>
      <c r="S41" s="52">
        <f>SUM(S5:S40)</f>
        <v>3592527.7800000003</v>
      </c>
      <c r="T41" s="52"/>
      <c r="U41" s="52"/>
      <c r="V41" s="41">
        <f t="shared" si="1"/>
        <v>0.85164430203992425</v>
      </c>
      <c r="W41" s="27">
        <v>100</v>
      </c>
      <c r="X41" s="31">
        <f t="shared" si="0"/>
        <v>418241772.22000003</v>
      </c>
      <c r="Y41" s="53"/>
      <c r="Z41" s="13"/>
      <c r="AA41" s="48"/>
    </row>
    <row r="42" spans="1:28" x14ac:dyDescent="0.2">
      <c r="E42" s="56">
        <v>5600000</v>
      </c>
      <c r="X42" s="61"/>
    </row>
    <row r="43" spans="1:28" s="62" customFormat="1" x14ac:dyDescent="0.2">
      <c r="A43" s="54"/>
      <c r="B43" s="1"/>
      <c r="C43" s="55"/>
      <c r="D43" s="56"/>
      <c r="E43" s="56"/>
      <c r="F43" s="56"/>
      <c r="G43" s="57"/>
      <c r="H43" s="58"/>
      <c r="I43" s="59"/>
      <c r="J43" s="57"/>
      <c r="K43" s="57"/>
      <c r="L43" s="57"/>
      <c r="M43" s="57"/>
      <c r="N43" s="57"/>
      <c r="O43" s="57"/>
      <c r="P43" s="57"/>
      <c r="Q43" s="57"/>
      <c r="R43" s="57"/>
      <c r="S43" s="60"/>
      <c r="T43" s="60"/>
      <c r="U43" s="60"/>
      <c r="V43" s="58"/>
      <c r="W43" s="58"/>
      <c r="X43" s="61"/>
      <c r="Z43" s="3"/>
      <c r="AA43" s="1"/>
      <c r="AB43" s="1"/>
    </row>
    <row r="44" spans="1:28" s="62" customFormat="1" x14ac:dyDescent="0.2">
      <c r="A44" s="54"/>
      <c r="B44" s="1"/>
      <c r="C44" s="55"/>
      <c r="D44" s="56"/>
      <c r="E44" s="56"/>
      <c r="F44" s="56"/>
      <c r="G44" s="57"/>
      <c r="H44" s="58"/>
      <c r="I44" s="59"/>
      <c r="J44" s="57"/>
      <c r="K44" s="57"/>
      <c r="L44" s="57"/>
      <c r="M44" s="57"/>
      <c r="N44" s="57"/>
      <c r="O44" s="57"/>
      <c r="P44" s="57"/>
      <c r="Q44" s="57"/>
      <c r="R44" s="57"/>
      <c r="S44" s="60"/>
      <c r="T44" s="60"/>
      <c r="U44" s="60"/>
      <c r="V44" s="58"/>
      <c r="W44" s="58"/>
      <c r="X44" s="61"/>
      <c r="Z44" s="3"/>
      <c r="AA44" s="1"/>
      <c r="AB44" s="1"/>
    </row>
    <row r="45" spans="1:28" s="62" customFormat="1" x14ac:dyDescent="0.2">
      <c r="A45" s="54"/>
      <c r="B45" s="1"/>
      <c r="C45" s="55"/>
      <c r="D45" s="56"/>
      <c r="E45" s="56"/>
      <c r="F45" s="56"/>
      <c r="G45" s="57"/>
      <c r="H45" s="58"/>
      <c r="I45" s="59"/>
      <c r="J45" s="57"/>
      <c r="K45" s="57"/>
      <c r="L45" s="57"/>
      <c r="M45" s="57"/>
      <c r="N45" s="57"/>
      <c r="O45" s="57"/>
      <c r="P45" s="57"/>
      <c r="Q45" s="57"/>
      <c r="R45" s="57"/>
      <c r="S45" s="60"/>
      <c r="T45" s="60"/>
      <c r="U45" s="60"/>
      <c r="V45" s="58"/>
      <c r="W45" s="58"/>
      <c r="X45" s="61"/>
      <c r="Z45" s="3"/>
      <c r="AA45" s="1"/>
      <c r="AB45" s="1"/>
    </row>
    <row r="46" spans="1:28" s="62" customFormat="1" x14ac:dyDescent="0.2">
      <c r="A46" s="54"/>
      <c r="B46" s="1"/>
      <c r="C46" s="55"/>
      <c r="D46" s="56"/>
      <c r="E46" s="56"/>
      <c r="F46" s="56"/>
      <c r="G46" s="57"/>
      <c r="H46" s="58"/>
      <c r="I46" s="59"/>
      <c r="J46" s="57"/>
      <c r="K46" s="57"/>
      <c r="L46" s="57"/>
      <c r="M46" s="57"/>
      <c r="N46" s="57"/>
      <c r="O46" s="57"/>
      <c r="P46" s="57"/>
      <c r="Q46" s="57"/>
      <c r="R46" s="57"/>
      <c r="S46" s="60"/>
      <c r="T46" s="60"/>
      <c r="U46" s="60"/>
      <c r="V46" s="58"/>
      <c r="W46" s="58"/>
      <c r="X46" s="61"/>
      <c r="Z46" s="3"/>
      <c r="AA46" s="1"/>
      <c r="AB46" s="1"/>
    </row>
    <row r="47" spans="1:28" s="62" customFormat="1" x14ac:dyDescent="0.2">
      <c r="A47" s="54"/>
      <c r="B47" s="1"/>
      <c r="C47" s="55"/>
      <c r="D47" s="56"/>
      <c r="E47" s="56"/>
      <c r="F47" s="56"/>
      <c r="G47" s="57"/>
      <c r="H47" s="58"/>
      <c r="I47" s="59"/>
      <c r="J47" s="57"/>
      <c r="K47" s="57"/>
      <c r="L47" s="57"/>
      <c r="M47" s="57"/>
      <c r="N47" s="57"/>
      <c r="O47" s="57"/>
      <c r="P47" s="57"/>
      <c r="Q47" s="57"/>
      <c r="R47" s="57"/>
      <c r="S47" s="60"/>
      <c r="T47" s="60"/>
      <c r="U47" s="60"/>
      <c r="V47" s="58"/>
      <c r="W47" s="58"/>
      <c r="X47" s="61"/>
      <c r="Z47" s="3"/>
      <c r="AA47" s="1"/>
      <c r="AB47" s="1"/>
    </row>
    <row r="48" spans="1:28" s="62" customFormat="1" x14ac:dyDescent="0.2">
      <c r="A48" s="54"/>
      <c r="B48" s="1"/>
      <c r="C48" s="55"/>
      <c r="D48" s="56"/>
      <c r="E48" s="56"/>
      <c r="F48" s="56"/>
      <c r="G48" s="57"/>
      <c r="H48" s="58"/>
      <c r="I48" s="59"/>
      <c r="J48" s="57"/>
      <c r="K48" s="57"/>
      <c r="L48" s="57"/>
      <c r="M48" s="57"/>
      <c r="N48" s="57"/>
      <c r="O48" s="57"/>
      <c r="P48" s="57"/>
      <c r="Q48" s="57"/>
      <c r="R48" s="57"/>
      <c r="S48" s="60"/>
      <c r="T48" s="60"/>
      <c r="U48" s="60"/>
      <c r="V48" s="58"/>
      <c r="W48" s="58"/>
      <c r="X48" s="61"/>
      <c r="Z48" s="3"/>
      <c r="AA48" s="1"/>
      <c r="AB48" s="1"/>
    </row>
    <row r="49" spans="1:28" s="62" customFormat="1" x14ac:dyDescent="0.2">
      <c r="A49" s="54"/>
      <c r="B49" s="1"/>
      <c r="C49" s="55"/>
      <c r="D49" s="56"/>
      <c r="E49" s="56"/>
      <c r="F49" s="56"/>
      <c r="G49" s="57"/>
      <c r="H49" s="58"/>
      <c r="I49" s="59"/>
      <c r="J49" s="57"/>
      <c r="K49" s="57"/>
      <c r="L49" s="57"/>
      <c r="M49" s="57"/>
      <c r="N49" s="57"/>
      <c r="O49" s="57"/>
      <c r="P49" s="57"/>
      <c r="Q49" s="57"/>
      <c r="R49" s="57"/>
      <c r="S49" s="60"/>
      <c r="T49" s="60"/>
      <c r="U49" s="60"/>
      <c r="V49" s="58"/>
      <c r="W49" s="58"/>
      <c r="X49" s="61"/>
      <c r="Z49" s="3"/>
      <c r="AA49" s="1"/>
      <c r="AB49" s="1"/>
    </row>
    <row r="50" spans="1:28" s="62" customFormat="1" x14ac:dyDescent="0.2">
      <c r="A50" s="54"/>
      <c r="B50" s="1"/>
      <c r="C50" s="55"/>
      <c r="D50" s="56"/>
      <c r="E50" s="56"/>
      <c r="F50" s="56"/>
      <c r="G50" s="57"/>
      <c r="H50" s="58"/>
      <c r="I50" s="59"/>
      <c r="J50" s="57"/>
      <c r="K50" s="57"/>
      <c r="L50" s="57"/>
      <c r="M50" s="57"/>
      <c r="N50" s="57"/>
      <c r="O50" s="57"/>
      <c r="P50" s="57"/>
      <c r="Q50" s="57"/>
      <c r="R50" s="57"/>
      <c r="S50" s="60"/>
      <c r="T50" s="60"/>
      <c r="U50" s="60"/>
      <c r="V50" s="58"/>
      <c r="W50" s="58"/>
      <c r="X50" s="61"/>
      <c r="Z50" s="3"/>
      <c r="AA50" s="1"/>
      <c r="AB50" s="1"/>
    </row>
  </sheetData>
  <autoFilter ref="Z1:Z51"/>
  <mergeCells count="2">
    <mergeCell ref="A1:AA1"/>
    <mergeCell ref="A2:Z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50"/>
  <sheetViews>
    <sheetView zoomScale="70" zoomScaleNormal="70" workbookViewId="0">
      <selection activeCell="S11" sqref="S11"/>
    </sheetView>
  </sheetViews>
  <sheetFormatPr defaultRowHeight="24" outlineLevelCol="1" x14ac:dyDescent="0.2"/>
  <cols>
    <col min="1" max="1" width="8.5703125" style="54" customWidth="1"/>
    <col min="2" max="2" width="40.28515625" style="1" customWidth="1"/>
    <col min="3" max="3" width="19" style="55" customWidth="1"/>
    <col min="4" max="6" width="16.7109375" style="56" hidden="1" customWidth="1"/>
    <col min="7" max="7" width="17.5703125" style="57" customWidth="1"/>
    <col min="8" max="8" width="17.5703125" style="58" customWidth="1"/>
    <col min="9" max="9" width="15.5703125" style="59" hidden="1" customWidth="1" outlineLevel="1"/>
    <col min="10" max="18" width="15.5703125" style="57" hidden="1" customWidth="1" outlineLevel="1"/>
    <col min="19" max="19" width="17.7109375" style="60" customWidth="1" collapsed="1"/>
    <col min="20" max="21" width="16.7109375" style="60" hidden="1" customWidth="1"/>
    <col min="22" max="22" width="10.85546875" style="58" customWidth="1"/>
    <col min="23" max="23" width="10.85546875" style="58" hidden="1" customWidth="1"/>
    <col min="24" max="24" width="16.7109375" style="65" customWidth="1"/>
    <col min="25" max="25" width="16.7109375" style="62" customWidth="1"/>
    <col min="26" max="26" width="18" style="3" customWidth="1"/>
    <col min="27" max="27" width="24" style="1" customWidth="1"/>
    <col min="28" max="28" width="0" style="1" hidden="1" customWidth="1"/>
    <col min="29" max="16384" width="9.140625" style="1"/>
  </cols>
  <sheetData>
    <row r="1" spans="1:28" ht="27.75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3"/>
      <c r="T1" s="143"/>
      <c r="U1" s="143"/>
      <c r="V1" s="143"/>
      <c r="W1" s="143"/>
      <c r="X1" s="143"/>
      <c r="Y1" s="143"/>
      <c r="Z1" s="143"/>
      <c r="AA1" s="143"/>
    </row>
    <row r="2" spans="1:28" s="3" customFormat="1" ht="24" customHeight="1" x14ac:dyDescent="0.2">
      <c r="A2" s="145" t="s">
        <v>84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2" t="s">
        <v>1</v>
      </c>
    </row>
    <row r="3" spans="1:28" s="3" customFormat="1" ht="48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5" t="s">
        <v>9</v>
      </c>
      <c r="I3" s="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9" t="s">
        <v>20</v>
      </c>
      <c r="T3" s="9"/>
      <c r="U3" s="9"/>
      <c r="V3" s="4" t="s">
        <v>21</v>
      </c>
      <c r="W3" s="4"/>
      <c r="X3" s="10" t="s">
        <v>22</v>
      </c>
      <c r="Y3" s="11" t="s">
        <v>23</v>
      </c>
      <c r="Z3" s="5" t="s">
        <v>24</v>
      </c>
      <c r="AA3" s="5" t="s">
        <v>25</v>
      </c>
    </row>
    <row r="4" spans="1:28" s="3" customFormat="1" ht="3" customHeight="1" x14ac:dyDescent="0.2">
      <c r="A4" s="12"/>
      <c r="B4" s="13"/>
      <c r="C4" s="14"/>
      <c r="D4" s="15"/>
      <c r="E4" s="15"/>
      <c r="F4" s="15"/>
      <c r="G4" s="16"/>
      <c r="H4" s="17"/>
      <c r="I4" s="18"/>
      <c r="J4" s="17"/>
      <c r="K4" s="17"/>
      <c r="L4" s="17"/>
      <c r="M4" s="17"/>
      <c r="N4" s="17"/>
      <c r="O4" s="17"/>
      <c r="P4" s="17"/>
      <c r="Q4" s="17"/>
      <c r="R4" s="17"/>
      <c r="S4" s="19"/>
      <c r="T4" s="19"/>
      <c r="U4" s="19"/>
      <c r="V4" s="17"/>
      <c r="W4" s="17"/>
      <c r="X4" s="20"/>
      <c r="Y4" s="21"/>
      <c r="Z4" s="22"/>
      <c r="AA4" s="23"/>
    </row>
    <row r="5" spans="1:28" s="3" customFormat="1" ht="46.5" customHeight="1" x14ac:dyDescent="0.2">
      <c r="A5" s="24"/>
      <c r="B5" s="25" t="s">
        <v>26</v>
      </c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>
        <v>100</v>
      </c>
      <c r="X5" s="27"/>
      <c r="Y5" s="27"/>
      <c r="Z5" s="24"/>
      <c r="AA5" s="28"/>
      <c r="AB5" s="3" t="s">
        <v>27</v>
      </c>
    </row>
    <row r="6" spans="1:28" s="3" customFormat="1" ht="48" customHeight="1" x14ac:dyDescent="0.2">
      <c r="A6" s="22"/>
      <c r="B6" s="29" t="s">
        <v>28</v>
      </c>
      <c r="C6" s="30">
        <v>1800000</v>
      </c>
      <c r="D6" s="16"/>
      <c r="E6" s="16"/>
      <c r="F6" s="16"/>
      <c r="G6" s="16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>
        <f>S6*W6/C6</f>
        <v>0</v>
      </c>
      <c r="W6" s="27">
        <v>100</v>
      </c>
      <c r="X6" s="31">
        <f>C6-S6</f>
        <v>1800000</v>
      </c>
      <c r="Y6" s="31"/>
      <c r="Z6" s="31" t="s">
        <v>29</v>
      </c>
      <c r="AA6" s="31" t="s">
        <v>30</v>
      </c>
    </row>
    <row r="7" spans="1:28" s="3" customFormat="1" ht="30" customHeight="1" x14ac:dyDescent="0.2">
      <c r="A7" s="24"/>
      <c r="B7" s="25" t="s">
        <v>31</v>
      </c>
      <c r="C7" s="33"/>
      <c r="D7" s="34"/>
      <c r="E7" s="34"/>
      <c r="F7" s="34"/>
      <c r="G7" s="2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35"/>
      <c r="T7" s="35"/>
      <c r="U7" s="35"/>
      <c r="V7" s="36"/>
      <c r="W7" s="27">
        <v>100</v>
      </c>
      <c r="X7" s="37"/>
      <c r="Y7" s="38"/>
      <c r="Z7" s="24"/>
      <c r="AA7" s="28"/>
      <c r="AB7" s="3" t="s">
        <v>32</v>
      </c>
    </row>
    <row r="8" spans="1:28" s="3" customFormat="1" ht="47.25" customHeight="1" x14ac:dyDescent="0.2">
      <c r="A8" s="22"/>
      <c r="B8" s="29" t="s">
        <v>33</v>
      </c>
      <c r="C8" s="39">
        <v>7500000</v>
      </c>
      <c r="D8" s="40"/>
      <c r="E8" s="40"/>
      <c r="F8" s="40"/>
      <c r="G8" s="16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1"/>
      <c r="T8" s="41"/>
      <c r="U8" s="41"/>
      <c r="V8" s="32">
        <f>S8*W8/C8</f>
        <v>0</v>
      </c>
      <c r="W8" s="27">
        <v>100</v>
      </c>
      <c r="X8" s="31">
        <f t="shared" ref="X8:X41" si="0">C8-S8</f>
        <v>7500000</v>
      </c>
      <c r="Y8" s="21"/>
      <c r="Z8" s="22" t="s">
        <v>34</v>
      </c>
      <c r="AA8" s="45" t="s">
        <v>35</v>
      </c>
    </row>
    <row r="9" spans="1:28" s="3" customFormat="1" ht="49.5" customHeight="1" x14ac:dyDescent="0.2">
      <c r="A9" s="22"/>
      <c r="B9" s="29" t="s">
        <v>36</v>
      </c>
      <c r="C9" s="39">
        <v>50000000</v>
      </c>
      <c r="D9" s="40"/>
      <c r="E9" s="40"/>
      <c r="F9" s="40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41"/>
      <c r="T9" s="41"/>
      <c r="U9" s="41"/>
      <c r="V9" s="32">
        <f>S9*W9/C9</f>
        <v>0</v>
      </c>
      <c r="W9" s="27">
        <v>100</v>
      </c>
      <c r="X9" s="31">
        <f t="shared" si="0"/>
        <v>50000000</v>
      </c>
      <c r="Y9" s="21"/>
      <c r="Z9" s="22" t="s">
        <v>34</v>
      </c>
      <c r="AA9" s="45" t="s">
        <v>35</v>
      </c>
    </row>
    <row r="10" spans="1:28" s="3" customFormat="1" ht="48.75" customHeight="1" x14ac:dyDescent="0.2">
      <c r="A10" s="24"/>
      <c r="B10" s="25" t="s">
        <v>37</v>
      </c>
      <c r="C10" s="33"/>
      <c r="D10" s="34"/>
      <c r="E10" s="34"/>
      <c r="F10" s="34"/>
      <c r="G10" s="34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35"/>
      <c r="V10" s="28"/>
      <c r="W10" s="27">
        <v>100</v>
      </c>
      <c r="X10" s="37"/>
      <c r="Y10" s="28"/>
      <c r="Z10" s="28"/>
      <c r="AA10" s="28"/>
    </row>
    <row r="11" spans="1:28" s="3" customFormat="1" ht="48.75" customHeight="1" x14ac:dyDescent="0.2">
      <c r="A11" s="22"/>
      <c r="B11" s="29" t="s">
        <v>38</v>
      </c>
      <c r="C11" s="39">
        <v>9500000</v>
      </c>
      <c r="D11" s="40"/>
      <c r="E11" s="40"/>
      <c r="F11" s="40"/>
      <c r="G11" s="16"/>
      <c r="H11" s="17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41"/>
      <c r="T11" s="41"/>
      <c r="U11" s="41"/>
      <c r="V11" s="32">
        <f>S11*W11/C11</f>
        <v>0</v>
      </c>
      <c r="W11" s="16">
        <v>100</v>
      </c>
      <c r="X11" s="31">
        <f t="shared" si="0"/>
        <v>9500000</v>
      </c>
      <c r="Y11" s="21"/>
      <c r="Z11" s="22" t="s">
        <v>39</v>
      </c>
      <c r="AA11" s="45" t="s">
        <v>40</v>
      </c>
      <c r="AB11" s="3" t="s">
        <v>32</v>
      </c>
    </row>
    <row r="12" spans="1:28" s="3" customFormat="1" ht="48" customHeight="1" x14ac:dyDescent="0.2">
      <c r="A12" s="22"/>
      <c r="B12" s="29" t="s">
        <v>41</v>
      </c>
      <c r="C12" s="39">
        <v>9600000</v>
      </c>
      <c r="D12" s="40"/>
      <c r="E12" s="40"/>
      <c r="F12" s="40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9"/>
      <c r="T12" s="19"/>
      <c r="U12" s="41"/>
      <c r="V12" s="32">
        <f t="shared" ref="V12:V41" si="1">S12*W12/C12</f>
        <v>0</v>
      </c>
      <c r="W12" s="16">
        <v>100</v>
      </c>
      <c r="X12" s="31">
        <f t="shared" si="0"/>
        <v>9600000</v>
      </c>
      <c r="Y12" s="21"/>
      <c r="Z12" s="22" t="s">
        <v>39</v>
      </c>
      <c r="AA12" s="45" t="s">
        <v>40</v>
      </c>
      <c r="AB12" s="3" t="s">
        <v>32</v>
      </c>
    </row>
    <row r="13" spans="1:28" s="3" customFormat="1" ht="45" customHeight="1" x14ac:dyDescent="0.2">
      <c r="A13" s="22"/>
      <c r="B13" s="29" t="s">
        <v>42</v>
      </c>
      <c r="C13" s="39">
        <v>9000000</v>
      </c>
      <c r="D13" s="40"/>
      <c r="E13" s="40"/>
      <c r="F13" s="40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1"/>
      <c r="T13" s="41"/>
      <c r="U13" s="41"/>
      <c r="V13" s="32">
        <f t="shared" si="1"/>
        <v>0</v>
      </c>
      <c r="W13" s="16">
        <v>100</v>
      </c>
      <c r="X13" s="31">
        <f t="shared" si="0"/>
        <v>9000000</v>
      </c>
      <c r="Y13" s="21"/>
      <c r="Z13" s="22" t="s">
        <v>39</v>
      </c>
      <c r="AA13" s="45" t="s">
        <v>40</v>
      </c>
    </row>
    <row r="14" spans="1:28" s="3" customFormat="1" ht="49.5" customHeight="1" x14ac:dyDescent="0.2">
      <c r="A14" s="22"/>
      <c r="B14" s="29" t="s">
        <v>43</v>
      </c>
      <c r="C14" s="39">
        <v>9950000</v>
      </c>
      <c r="D14" s="40"/>
      <c r="E14" s="40"/>
      <c r="F14" s="40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1"/>
      <c r="T14" s="41"/>
      <c r="U14" s="41"/>
      <c r="V14" s="32">
        <f t="shared" si="1"/>
        <v>0</v>
      </c>
      <c r="W14" s="16">
        <v>100</v>
      </c>
      <c r="X14" s="31">
        <f t="shared" si="0"/>
        <v>9950000</v>
      </c>
      <c r="Y14" s="21"/>
      <c r="Z14" s="22" t="s">
        <v>39</v>
      </c>
      <c r="AA14" s="45" t="s">
        <v>40</v>
      </c>
    </row>
    <row r="15" spans="1:28" s="3" customFormat="1" ht="48" x14ac:dyDescent="0.2">
      <c r="A15" s="22"/>
      <c r="B15" s="29" t="s">
        <v>44</v>
      </c>
      <c r="C15" s="39">
        <v>8400000</v>
      </c>
      <c r="D15" s="40"/>
      <c r="E15" s="40"/>
      <c r="F15" s="40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9"/>
      <c r="T15" s="19"/>
      <c r="U15" s="41"/>
      <c r="V15" s="32">
        <f t="shared" si="1"/>
        <v>0</v>
      </c>
      <c r="W15" s="16">
        <v>100</v>
      </c>
      <c r="X15" s="31">
        <f t="shared" si="0"/>
        <v>8400000</v>
      </c>
      <c r="Y15" s="21"/>
      <c r="Z15" s="22" t="s">
        <v>39</v>
      </c>
      <c r="AA15" s="45" t="s">
        <v>40</v>
      </c>
      <c r="AB15" s="3" t="s">
        <v>32</v>
      </c>
    </row>
    <row r="16" spans="1:28" s="3" customFormat="1" ht="45.75" customHeight="1" x14ac:dyDescent="0.2">
      <c r="A16" s="22"/>
      <c r="B16" s="29" t="s">
        <v>45</v>
      </c>
      <c r="C16" s="39">
        <v>8500000</v>
      </c>
      <c r="D16" s="40"/>
      <c r="E16" s="40"/>
      <c r="F16" s="40"/>
      <c r="G16" s="16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9"/>
      <c r="T16" s="19"/>
      <c r="U16" s="41"/>
      <c r="V16" s="32">
        <f t="shared" si="1"/>
        <v>0</v>
      </c>
      <c r="W16" s="16">
        <v>100</v>
      </c>
      <c r="X16" s="31">
        <f t="shared" si="0"/>
        <v>8500000</v>
      </c>
      <c r="Y16" s="21"/>
      <c r="Z16" s="22" t="s">
        <v>39</v>
      </c>
      <c r="AA16" s="45" t="s">
        <v>40</v>
      </c>
      <c r="AB16" s="3" t="s">
        <v>32</v>
      </c>
    </row>
    <row r="17" spans="1:28" s="3" customFormat="1" ht="75" customHeight="1" x14ac:dyDescent="0.2">
      <c r="A17" s="22"/>
      <c r="B17" s="29" t="s">
        <v>46</v>
      </c>
      <c r="C17" s="39">
        <v>21500000</v>
      </c>
      <c r="D17" s="40"/>
      <c r="E17" s="40"/>
      <c r="F17" s="40"/>
      <c r="G17" s="16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1"/>
      <c r="T17" s="41"/>
      <c r="U17" s="41"/>
      <c r="V17" s="32">
        <f t="shared" si="1"/>
        <v>0</v>
      </c>
      <c r="W17" s="16">
        <v>100</v>
      </c>
      <c r="X17" s="31">
        <f t="shared" si="0"/>
        <v>21500000</v>
      </c>
      <c r="Y17" s="21"/>
      <c r="Z17" s="22" t="s">
        <v>39</v>
      </c>
      <c r="AA17" s="45" t="s">
        <v>47</v>
      </c>
      <c r="AB17" s="3" t="s">
        <v>32</v>
      </c>
    </row>
    <row r="18" spans="1:28" s="3" customFormat="1" ht="75" customHeight="1" x14ac:dyDescent="0.2">
      <c r="A18" s="22"/>
      <c r="B18" s="29" t="s">
        <v>48</v>
      </c>
      <c r="C18" s="39">
        <v>28450000</v>
      </c>
      <c r="D18" s="40"/>
      <c r="E18" s="40"/>
      <c r="F18" s="40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1"/>
      <c r="T18" s="41"/>
      <c r="U18" s="41"/>
      <c r="V18" s="32">
        <f t="shared" si="1"/>
        <v>0</v>
      </c>
      <c r="W18" s="16">
        <v>100</v>
      </c>
      <c r="X18" s="31">
        <f t="shared" si="0"/>
        <v>28450000</v>
      </c>
      <c r="Y18" s="21"/>
      <c r="Z18" s="22" t="s">
        <v>39</v>
      </c>
      <c r="AA18" s="45" t="s">
        <v>47</v>
      </c>
    </row>
    <row r="19" spans="1:28" s="3" customFormat="1" ht="75" customHeight="1" x14ac:dyDescent="0.2">
      <c r="A19" s="22"/>
      <c r="B19" s="29" t="s">
        <v>49</v>
      </c>
      <c r="C19" s="39">
        <v>15500000</v>
      </c>
      <c r="D19" s="40"/>
      <c r="E19" s="40"/>
      <c r="F19" s="40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1"/>
      <c r="T19" s="41"/>
      <c r="U19" s="41"/>
      <c r="V19" s="32">
        <f t="shared" si="1"/>
        <v>0</v>
      </c>
      <c r="W19" s="16">
        <v>100</v>
      </c>
      <c r="X19" s="31">
        <f t="shared" si="0"/>
        <v>15500000</v>
      </c>
      <c r="Y19" s="21"/>
      <c r="Z19" s="22" t="s">
        <v>39</v>
      </c>
      <c r="AA19" s="45" t="s">
        <v>47</v>
      </c>
    </row>
    <row r="20" spans="1:28" s="3" customFormat="1" ht="75" customHeight="1" x14ac:dyDescent="0.2">
      <c r="A20" s="22"/>
      <c r="B20" s="29" t="s">
        <v>50</v>
      </c>
      <c r="C20" s="39">
        <v>25000000</v>
      </c>
      <c r="D20" s="40"/>
      <c r="E20" s="40"/>
      <c r="F20" s="40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9"/>
      <c r="T20" s="19"/>
      <c r="U20" s="41"/>
      <c r="V20" s="32">
        <f t="shared" si="1"/>
        <v>0</v>
      </c>
      <c r="W20" s="16">
        <v>100</v>
      </c>
      <c r="X20" s="31">
        <f t="shared" si="0"/>
        <v>25000000</v>
      </c>
      <c r="Y20" s="21"/>
      <c r="Z20" s="22" t="s">
        <v>39</v>
      </c>
      <c r="AA20" s="45" t="s">
        <v>47</v>
      </c>
    </row>
    <row r="21" spans="1:28" s="3" customFormat="1" ht="75" customHeight="1" x14ac:dyDescent="0.2">
      <c r="A21" s="22"/>
      <c r="B21" s="29" t="s">
        <v>51</v>
      </c>
      <c r="C21" s="39">
        <v>8170300</v>
      </c>
      <c r="D21" s="40"/>
      <c r="E21" s="40"/>
      <c r="F21" s="40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1"/>
      <c r="T21" s="41"/>
      <c r="U21" s="41"/>
      <c r="V21" s="32">
        <f t="shared" si="1"/>
        <v>0</v>
      </c>
      <c r="W21" s="16">
        <v>100</v>
      </c>
      <c r="X21" s="31">
        <f t="shared" si="0"/>
        <v>8170300</v>
      </c>
      <c r="Y21" s="21"/>
      <c r="Z21" s="22" t="s">
        <v>39</v>
      </c>
      <c r="AA21" s="45" t="s">
        <v>40</v>
      </c>
      <c r="AB21" s="3" t="s">
        <v>32</v>
      </c>
    </row>
    <row r="22" spans="1:28" s="3" customFormat="1" ht="68.25" customHeight="1" x14ac:dyDescent="0.2">
      <c r="A22" s="22"/>
      <c r="B22" s="29" t="s">
        <v>52</v>
      </c>
      <c r="C22" s="30">
        <v>29200000</v>
      </c>
      <c r="D22" s="16"/>
      <c r="E22" s="16"/>
      <c r="F22" s="16"/>
      <c r="G22" s="16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19"/>
      <c r="T22" s="19"/>
      <c r="U22" s="41"/>
      <c r="V22" s="32">
        <f t="shared" si="1"/>
        <v>0</v>
      </c>
      <c r="W22" s="16">
        <v>100</v>
      </c>
      <c r="X22" s="31">
        <f t="shared" si="0"/>
        <v>29200000</v>
      </c>
      <c r="Y22" s="21"/>
      <c r="Z22" s="22" t="s">
        <v>39</v>
      </c>
      <c r="AA22" s="45" t="s">
        <v>47</v>
      </c>
      <c r="AB22" s="3" t="s">
        <v>27</v>
      </c>
    </row>
    <row r="23" spans="1:28" s="3" customFormat="1" ht="78" customHeight="1" x14ac:dyDescent="0.2">
      <c r="A23" s="22"/>
      <c r="B23" s="29" t="s">
        <v>53</v>
      </c>
      <c r="C23" s="30">
        <v>24500000</v>
      </c>
      <c r="D23" s="16"/>
      <c r="E23" s="16"/>
      <c r="F23" s="16"/>
      <c r="G23" s="1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41"/>
      <c r="V23" s="32">
        <f t="shared" si="1"/>
        <v>0</v>
      </c>
      <c r="W23" s="16">
        <v>100</v>
      </c>
      <c r="X23" s="31">
        <f t="shared" si="0"/>
        <v>24500000</v>
      </c>
      <c r="Y23" s="31"/>
      <c r="Z23" s="22" t="s">
        <v>39</v>
      </c>
      <c r="AA23" s="45" t="s">
        <v>47</v>
      </c>
    </row>
    <row r="24" spans="1:28" s="3" customFormat="1" ht="94.5" customHeight="1" x14ac:dyDescent="0.2">
      <c r="A24" s="22"/>
      <c r="B24" s="29" t="s">
        <v>54</v>
      </c>
      <c r="C24" s="39">
        <v>7650000</v>
      </c>
      <c r="D24" s="40"/>
      <c r="E24" s="40"/>
      <c r="F24" s="40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41"/>
      <c r="T24" s="41"/>
      <c r="U24" s="41"/>
      <c r="V24" s="32">
        <f t="shared" si="1"/>
        <v>0</v>
      </c>
      <c r="W24" s="16">
        <v>100</v>
      </c>
      <c r="X24" s="31">
        <f t="shared" si="0"/>
        <v>7650000</v>
      </c>
      <c r="Y24" s="21"/>
      <c r="Z24" s="22" t="s">
        <v>39</v>
      </c>
      <c r="AA24" s="45" t="s">
        <v>40</v>
      </c>
      <c r="AB24" s="3" t="s">
        <v>32</v>
      </c>
    </row>
    <row r="25" spans="1:28" s="3" customFormat="1" ht="69.75" customHeight="1" x14ac:dyDescent="0.2">
      <c r="A25" s="22"/>
      <c r="B25" s="29" t="s">
        <v>55</v>
      </c>
      <c r="C25" s="39">
        <v>11500000</v>
      </c>
      <c r="D25" s="40"/>
      <c r="E25" s="40"/>
      <c r="F25" s="40"/>
      <c r="G25" s="40"/>
      <c r="H25" s="44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9"/>
      <c r="T25" s="19"/>
      <c r="U25" s="41"/>
      <c r="V25" s="32">
        <f t="shared" si="1"/>
        <v>0</v>
      </c>
      <c r="W25" s="16">
        <v>100</v>
      </c>
      <c r="X25" s="31">
        <f t="shared" si="0"/>
        <v>11500000</v>
      </c>
      <c r="Y25" s="21"/>
      <c r="Z25" s="22" t="s">
        <v>39</v>
      </c>
      <c r="AA25" s="45" t="s">
        <v>47</v>
      </c>
      <c r="AB25" s="3" t="s">
        <v>32</v>
      </c>
    </row>
    <row r="26" spans="1:28" s="3" customFormat="1" ht="71.25" customHeight="1" x14ac:dyDescent="0.2">
      <c r="A26" s="22"/>
      <c r="B26" s="29" t="s">
        <v>56</v>
      </c>
      <c r="C26" s="39">
        <v>16500000</v>
      </c>
      <c r="D26" s="40"/>
      <c r="E26" s="40"/>
      <c r="F26" s="40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1"/>
      <c r="T26" s="41"/>
      <c r="U26" s="41"/>
      <c r="V26" s="32">
        <f t="shared" si="1"/>
        <v>0</v>
      </c>
      <c r="W26" s="16">
        <v>100</v>
      </c>
      <c r="X26" s="31">
        <f t="shared" si="0"/>
        <v>16500000</v>
      </c>
      <c r="Y26" s="21"/>
      <c r="Z26" s="22" t="s">
        <v>39</v>
      </c>
      <c r="AA26" s="45" t="s">
        <v>47</v>
      </c>
      <c r="AB26" s="3" t="s">
        <v>32</v>
      </c>
    </row>
    <row r="27" spans="1:28" s="3" customFormat="1" ht="73.5" customHeight="1" x14ac:dyDescent="0.2">
      <c r="A27" s="22"/>
      <c r="B27" s="29" t="s">
        <v>57</v>
      </c>
      <c r="C27" s="39">
        <v>12480000</v>
      </c>
      <c r="D27" s="40"/>
      <c r="E27" s="40"/>
      <c r="F27" s="40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1"/>
      <c r="T27" s="41"/>
      <c r="U27" s="41"/>
      <c r="V27" s="32">
        <f t="shared" si="1"/>
        <v>0</v>
      </c>
      <c r="W27" s="16">
        <v>100</v>
      </c>
      <c r="X27" s="31">
        <f t="shared" si="0"/>
        <v>12480000</v>
      </c>
      <c r="Y27" s="21"/>
      <c r="Z27" s="22" t="s">
        <v>39</v>
      </c>
      <c r="AA27" s="45" t="s">
        <v>47</v>
      </c>
      <c r="AB27" s="3" t="s">
        <v>32</v>
      </c>
    </row>
    <row r="28" spans="1:28" s="3" customFormat="1" ht="72" customHeight="1" x14ac:dyDescent="0.2">
      <c r="A28" s="22"/>
      <c r="B28" s="29" t="s">
        <v>58</v>
      </c>
      <c r="C28" s="39">
        <v>17500000</v>
      </c>
      <c r="D28" s="40"/>
      <c r="E28" s="40"/>
      <c r="F28" s="40"/>
      <c r="G28" s="40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1"/>
      <c r="V28" s="32">
        <f t="shared" si="1"/>
        <v>0</v>
      </c>
      <c r="W28" s="16">
        <v>100</v>
      </c>
      <c r="X28" s="31">
        <f t="shared" si="0"/>
        <v>17500000</v>
      </c>
      <c r="Y28" s="45"/>
      <c r="Z28" s="22" t="s">
        <v>39</v>
      </c>
      <c r="AA28" s="45" t="s">
        <v>47</v>
      </c>
    </row>
    <row r="29" spans="1:28" s="3" customFormat="1" ht="93" customHeight="1" x14ac:dyDescent="0.2">
      <c r="A29" s="22"/>
      <c r="B29" s="29" t="s">
        <v>59</v>
      </c>
      <c r="C29" s="39">
        <v>35000000</v>
      </c>
      <c r="D29" s="40"/>
      <c r="E29" s="40"/>
      <c r="F29" s="40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1"/>
      <c r="T29" s="41"/>
      <c r="U29" s="41"/>
      <c r="V29" s="32">
        <f t="shared" si="1"/>
        <v>0</v>
      </c>
      <c r="W29" s="16">
        <v>100</v>
      </c>
      <c r="X29" s="31">
        <f t="shared" si="0"/>
        <v>35000000</v>
      </c>
      <c r="Y29" s="21"/>
      <c r="Z29" s="22" t="s">
        <v>39</v>
      </c>
      <c r="AA29" s="45" t="s">
        <v>47</v>
      </c>
      <c r="AB29" s="3" t="s">
        <v>32</v>
      </c>
    </row>
    <row r="30" spans="1:28" s="3" customFormat="1" ht="24.75" customHeight="1" x14ac:dyDescent="0.2">
      <c r="A30" s="24"/>
      <c r="B30" s="25" t="s">
        <v>60</v>
      </c>
      <c r="C30" s="33"/>
      <c r="D30" s="34"/>
      <c r="E30" s="34"/>
      <c r="F30" s="34"/>
      <c r="G30" s="27"/>
      <c r="H30" s="18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5"/>
      <c r="T30" s="35"/>
      <c r="U30" s="35"/>
      <c r="V30" s="36"/>
      <c r="W30" s="27">
        <v>100</v>
      </c>
      <c r="X30" s="37"/>
      <c r="Y30" s="38"/>
      <c r="Z30" s="24"/>
      <c r="AA30" s="28"/>
      <c r="AB30" s="3" t="s">
        <v>32</v>
      </c>
    </row>
    <row r="31" spans="1:28" s="3" customFormat="1" ht="75" customHeight="1" x14ac:dyDescent="0.2">
      <c r="A31" s="22"/>
      <c r="B31" s="29" t="s">
        <v>61</v>
      </c>
      <c r="C31" s="39">
        <v>24634000</v>
      </c>
      <c r="D31" s="40"/>
      <c r="E31" s="40"/>
      <c r="F31" s="40"/>
      <c r="G31" s="16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9"/>
      <c r="T31" s="19"/>
      <c r="U31" s="41"/>
      <c r="V31" s="32">
        <f t="shared" si="1"/>
        <v>0</v>
      </c>
      <c r="W31" s="27">
        <v>100</v>
      </c>
      <c r="X31" s="31">
        <f t="shared" si="0"/>
        <v>24634000</v>
      </c>
      <c r="Y31" s="21"/>
      <c r="Z31" s="22" t="s">
        <v>62</v>
      </c>
      <c r="AA31" s="45" t="s">
        <v>63</v>
      </c>
      <c r="AB31" s="3" t="s">
        <v>32</v>
      </c>
    </row>
    <row r="32" spans="1:28" s="3" customFormat="1" ht="45.75" customHeight="1" x14ac:dyDescent="0.2">
      <c r="A32" s="24"/>
      <c r="B32" s="25" t="s">
        <v>64</v>
      </c>
      <c r="C32" s="33"/>
      <c r="D32" s="34"/>
      <c r="E32" s="34"/>
      <c r="F32" s="34"/>
      <c r="G32" s="34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35"/>
      <c r="V32" s="28"/>
      <c r="W32" s="27">
        <v>100</v>
      </c>
      <c r="X32" s="37"/>
      <c r="Y32" s="28"/>
      <c r="Z32" s="28"/>
      <c r="AA32" s="28"/>
    </row>
    <row r="33" spans="1:28" s="3" customFormat="1" ht="72" customHeight="1" x14ac:dyDescent="0.2">
      <c r="A33" s="22"/>
      <c r="B33" s="29" t="s">
        <v>65</v>
      </c>
      <c r="C33" s="39">
        <v>3000000</v>
      </c>
      <c r="D33" s="40"/>
      <c r="E33" s="40"/>
      <c r="F33" s="40"/>
      <c r="G33" s="16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9"/>
      <c r="T33" s="19"/>
      <c r="U33" s="41"/>
      <c r="V33" s="32">
        <f t="shared" si="1"/>
        <v>0</v>
      </c>
      <c r="W33" s="27">
        <v>100</v>
      </c>
      <c r="X33" s="31">
        <f t="shared" si="0"/>
        <v>3000000</v>
      </c>
      <c r="Y33" s="21"/>
      <c r="Z33" s="22" t="s">
        <v>66</v>
      </c>
      <c r="AA33" s="45" t="s">
        <v>67</v>
      </c>
      <c r="AB33" s="3" t="s">
        <v>32</v>
      </c>
    </row>
    <row r="34" spans="1:28" s="3" customFormat="1" ht="72" customHeight="1" x14ac:dyDescent="0.2">
      <c r="A34" s="22"/>
      <c r="B34" s="29" t="s">
        <v>68</v>
      </c>
      <c r="C34" s="30">
        <v>3000000</v>
      </c>
      <c r="D34" s="16"/>
      <c r="E34" s="16"/>
      <c r="F34" s="16"/>
      <c r="G34" s="16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19"/>
      <c r="T34" s="19"/>
      <c r="U34" s="41"/>
      <c r="V34" s="32">
        <f t="shared" si="1"/>
        <v>0</v>
      </c>
      <c r="W34" s="27">
        <v>100</v>
      </c>
      <c r="X34" s="31">
        <f t="shared" si="0"/>
        <v>3000000</v>
      </c>
      <c r="Y34" s="21"/>
      <c r="Z34" s="22" t="s">
        <v>66</v>
      </c>
      <c r="AA34" s="45" t="s">
        <v>69</v>
      </c>
      <c r="AB34" s="3" t="s">
        <v>27</v>
      </c>
    </row>
    <row r="35" spans="1:28" s="3" customFormat="1" ht="72" customHeight="1" x14ac:dyDescent="0.2">
      <c r="A35" s="22"/>
      <c r="B35" s="29" t="s">
        <v>70</v>
      </c>
      <c r="C35" s="30">
        <v>2000000</v>
      </c>
      <c r="D35" s="16"/>
      <c r="E35" s="16"/>
      <c r="F35" s="16"/>
      <c r="G35" s="16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41"/>
      <c r="V35" s="32">
        <f t="shared" si="1"/>
        <v>0</v>
      </c>
      <c r="W35" s="27">
        <v>100</v>
      </c>
      <c r="X35" s="31">
        <f t="shared" si="0"/>
        <v>2000000</v>
      </c>
      <c r="Y35" s="31"/>
      <c r="Z35" s="22" t="s">
        <v>66</v>
      </c>
      <c r="AA35" s="31" t="s">
        <v>71</v>
      </c>
    </row>
    <row r="36" spans="1:28" s="3" customFormat="1" ht="72" customHeight="1" x14ac:dyDescent="0.2">
      <c r="A36" s="22"/>
      <c r="B36" s="29" t="s">
        <v>72</v>
      </c>
      <c r="C36" s="39">
        <v>2000000</v>
      </c>
      <c r="D36" s="40"/>
      <c r="E36" s="40"/>
      <c r="F36" s="40"/>
      <c r="G36" s="1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41"/>
      <c r="T36" s="41"/>
      <c r="U36" s="41"/>
      <c r="V36" s="32">
        <f t="shared" si="1"/>
        <v>0</v>
      </c>
      <c r="W36" s="27">
        <v>100</v>
      </c>
      <c r="X36" s="31">
        <f t="shared" si="0"/>
        <v>2000000</v>
      </c>
      <c r="Y36" s="21"/>
      <c r="Z36" s="22" t="s">
        <v>66</v>
      </c>
      <c r="AA36" s="45" t="s">
        <v>73</v>
      </c>
      <c r="AB36" s="3" t="s">
        <v>32</v>
      </c>
    </row>
    <row r="37" spans="1:28" s="3" customFormat="1" ht="45.75" customHeight="1" x14ac:dyDescent="0.2">
      <c r="A37" s="24"/>
      <c r="B37" s="25" t="s">
        <v>74</v>
      </c>
      <c r="C37" s="33"/>
      <c r="D37" s="34"/>
      <c r="E37" s="34"/>
      <c r="F37" s="34"/>
      <c r="G37" s="2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35"/>
      <c r="T37" s="35"/>
      <c r="U37" s="35"/>
      <c r="V37" s="36"/>
      <c r="W37" s="27">
        <v>100</v>
      </c>
      <c r="X37" s="37"/>
      <c r="Y37" s="38"/>
      <c r="Z37" s="24"/>
      <c r="AA37" s="28"/>
    </row>
    <row r="38" spans="1:28" s="3" customFormat="1" ht="87.75" customHeight="1" x14ac:dyDescent="0.2">
      <c r="A38" s="22"/>
      <c r="B38" s="29" t="s">
        <v>75</v>
      </c>
      <c r="C38" s="39">
        <v>10000000</v>
      </c>
      <c r="D38" s="40"/>
      <c r="E38" s="40"/>
      <c r="F38" s="40"/>
      <c r="G38" s="40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1"/>
      <c r="V38" s="32">
        <f t="shared" si="1"/>
        <v>0</v>
      </c>
      <c r="W38" s="27">
        <v>100</v>
      </c>
      <c r="X38" s="31">
        <f t="shared" si="0"/>
        <v>10000000</v>
      </c>
      <c r="Y38" s="45"/>
      <c r="Z38" s="31" t="s">
        <v>39</v>
      </c>
      <c r="AA38" s="45" t="s">
        <v>47</v>
      </c>
    </row>
    <row r="39" spans="1:28" s="3" customFormat="1" ht="51.75" customHeight="1" x14ac:dyDescent="0.2">
      <c r="A39" s="24"/>
      <c r="B39" s="25" t="s">
        <v>76</v>
      </c>
      <c r="C39" s="33"/>
      <c r="D39" s="34"/>
      <c r="E39" s="34"/>
      <c r="F39" s="34"/>
      <c r="G39" s="2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46"/>
      <c r="T39" s="46"/>
      <c r="U39" s="35"/>
      <c r="V39" s="36"/>
      <c r="W39" s="27">
        <v>100</v>
      </c>
      <c r="X39" s="37"/>
      <c r="Y39" s="38"/>
      <c r="Z39" s="24"/>
      <c r="AA39" s="28"/>
      <c r="AB39" s="3" t="s">
        <v>32</v>
      </c>
    </row>
    <row r="40" spans="1:28" s="3" customFormat="1" ht="43.5" customHeight="1" x14ac:dyDescent="0.2">
      <c r="A40" s="22"/>
      <c r="B40" s="29" t="s">
        <v>77</v>
      </c>
      <c r="C40" s="39">
        <v>10000000</v>
      </c>
      <c r="D40" s="40"/>
      <c r="E40" s="40"/>
      <c r="F40" s="40"/>
      <c r="G40" s="16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41">
        <v>4338557.57</v>
      </c>
      <c r="T40" s="41"/>
      <c r="U40" s="41"/>
      <c r="V40" s="41">
        <f t="shared" si="1"/>
        <v>43.385575699999997</v>
      </c>
      <c r="W40" s="27">
        <v>100</v>
      </c>
      <c r="X40" s="31">
        <f t="shared" si="0"/>
        <v>5661442.4299999997</v>
      </c>
      <c r="Y40" s="21"/>
      <c r="Z40" s="22" t="s">
        <v>78</v>
      </c>
      <c r="AA40" s="45"/>
      <c r="AB40" s="3" t="s">
        <v>32</v>
      </c>
    </row>
    <row r="41" spans="1:28" x14ac:dyDescent="0.2">
      <c r="A41" s="47"/>
      <c r="B41" s="48"/>
      <c r="C41" s="49">
        <f>SUM(C6:C40)</f>
        <v>421834300</v>
      </c>
      <c r="D41" s="50"/>
      <c r="E41" s="50">
        <v>7760000</v>
      </c>
      <c r="F41" s="50"/>
      <c r="G41" s="51"/>
      <c r="H41" s="12"/>
      <c r="I41" s="27"/>
      <c r="J41" s="51"/>
      <c r="K41" s="51"/>
      <c r="L41" s="51"/>
      <c r="M41" s="51"/>
      <c r="N41" s="51"/>
      <c r="O41" s="51"/>
      <c r="P41" s="51"/>
      <c r="Q41" s="51"/>
      <c r="R41" s="51"/>
      <c r="S41" s="52">
        <f>SUM(S5:S40)</f>
        <v>4338557.57</v>
      </c>
      <c r="T41" s="52"/>
      <c r="U41" s="52"/>
      <c r="V41" s="41">
        <f t="shared" si="1"/>
        <v>1.0284980548049316</v>
      </c>
      <c r="W41" s="27">
        <v>100</v>
      </c>
      <c r="X41" s="31">
        <f t="shared" si="0"/>
        <v>417495742.43000001</v>
      </c>
      <c r="Y41" s="53"/>
      <c r="Z41" s="13"/>
      <c r="AA41" s="48"/>
    </row>
    <row r="42" spans="1:28" x14ac:dyDescent="0.2">
      <c r="E42" s="56">
        <v>5600000</v>
      </c>
      <c r="X42" s="61"/>
    </row>
    <row r="43" spans="1:28" s="62" customFormat="1" x14ac:dyDescent="0.2">
      <c r="A43" s="54"/>
      <c r="B43" s="1"/>
      <c r="C43" s="55"/>
      <c r="D43" s="56"/>
      <c r="E43" s="56"/>
      <c r="F43" s="56"/>
      <c r="G43" s="57"/>
      <c r="H43" s="58"/>
      <c r="I43" s="59"/>
      <c r="J43" s="57"/>
      <c r="K43" s="57"/>
      <c r="L43" s="57"/>
      <c r="M43" s="57"/>
      <c r="N43" s="57"/>
      <c r="O43" s="57"/>
      <c r="P43" s="57"/>
      <c r="Q43" s="57"/>
      <c r="R43" s="57"/>
      <c r="S43" s="60"/>
      <c r="T43" s="60"/>
      <c r="U43" s="60"/>
      <c r="V43" s="58"/>
      <c r="W43" s="58"/>
      <c r="X43" s="61"/>
      <c r="Z43" s="3"/>
      <c r="AA43" s="1"/>
      <c r="AB43" s="1"/>
    </row>
    <row r="44" spans="1:28" s="62" customFormat="1" x14ac:dyDescent="0.2">
      <c r="A44" s="54"/>
      <c r="B44" s="1"/>
      <c r="C44" s="55"/>
      <c r="D44" s="56"/>
      <c r="E44" s="56"/>
      <c r="F44" s="56"/>
      <c r="G44" s="57"/>
      <c r="H44" s="58"/>
      <c r="I44" s="59"/>
      <c r="J44" s="57"/>
      <c r="K44" s="57"/>
      <c r="L44" s="57"/>
      <c r="M44" s="57"/>
      <c r="N44" s="57"/>
      <c r="O44" s="57"/>
      <c r="P44" s="57"/>
      <c r="Q44" s="57"/>
      <c r="R44" s="57"/>
      <c r="S44" s="60"/>
      <c r="T44" s="60"/>
      <c r="U44" s="60"/>
      <c r="V44" s="58"/>
      <c r="W44" s="58"/>
      <c r="X44" s="61"/>
      <c r="Z44" s="3"/>
      <c r="AA44" s="1"/>
      <c r="AB44" s="1"/>
    </row>
    <row r="45" spans="1:28" s="62" customFormat="1" x14ac:dyDescent="0.2">
      <c r="A45" s="54"/>
      <c r="B45" s="1"/>
      <c r="C45" s="55"/>
      <c r="D45" s="56"/>
      <c r="E45" s="56"/>
      <c r="F45" s="56"/>
      <c r="G45" s="57"/>
      <c r="H45" s="58"/>
      <c r="I45" s="59"/>
      <c r="J45" s="57"/>
      <c r="K45" s="57"/>
      <c r="L45" s="57"/>
      <c r="M45" s="57"/>
      <c r="N45" s="57"/>
      <c r="O45" s="57"/>
      <c r="P45" s="57"/>
      <c r="Q45" s="57"/>
      <c r="R45" s="57"/>
      <c r="S45" s="60"/>
      <c r="T45" s="60"/>
      <c r="U45" s="60"/>
      <c r="V45" s="58"/>
      <c r="W45" s="58"/>
      <c r="X45" s="61"/>
      <c r="Z45" s="3"/>
      <c r="AA45" s="1"/>
      <c r="AB45" s="1"/>
    </row>
    <row r="46" spans="1:28" s="62" customFormat="1" x14ac:dyDescent="0.2">
      <c r="A46" s="54"/>
      <c r="B46" s="1"/>
      <c r="C46" s="55"/>
      <c r="D46" s="56"/>
      <c r="E46" s="56"/>
      <c r="F46" s="56"/>
      <c r="G46" s="57"/>
      <c r="H46" s="58"/>
      <c r="I46" s="59"/>
      <c r="J46" s="57"/>
      <c r="K46" s="57"/>
      <c r="L46" s="57"/>
      <c r="M46" s="57"/>
      <c r="N46" s="57"/>
      <c r="O46" s="57"/>
      <c r="P46" s="57"/>
      <c r="Q46" s="57"/>
      <c r="R46" s="57"/>
      <c r="S46" s="60"/>
      <c r="T46" s="60"/>
      <c r="U46" s="60"/>
      <c r="V46" s="58"/>
      <c r="W46" s="58"/>
      <c r="X46" s="61"/>
      <c r="Z46" s="3"/>
      <c r="AA46" s="1"/>
      <c r="AB46" s="1"/>
    </row>
    <row r="47" spans="1:28" s="62" customFormat="1" x14ac:dyDescent="0.2">
      <c r="A47" s="54"/>
      <c r="B47" s="1"/>
      <c r="C47" s="55"/>
      <c r="D47" s="56"/>
      <c r="E47" s="56"/>
      <c r="F47" s="56"/>
      <c r="G47" s="57"/>
      <c r="H47" s="58"/>
      <c r="I47" s="59"/>
      <c r="J47" s="57"/>
      <c r="K47" s="57"/>
      <c r="L47" s="57"/>
      <c r="M47" s="57"/>
      <c r="N47" s="57"/>
      <c r="O47" s="57"/>
      <c r="P47" s="57"/>
      <c r="Q47" s="57"/>
      <c r="R47" s="57"/>
      <c r="S47" s="60"/>
      <c r="T47" s="60"/>
      <c r="U47" s="60"/>
      <c r="V47" s="58"/>
      <c r="W47" s="58"/>
      <c r="X47" s="61"/>
      <c r="Z47" s="3"/>
      <c r="AA47" s="1"/>
      <c r="AB47" s="1"/>
    </row>
    <row r="48" spans="1:28" s="62" customFormat="1" x14ac:dyDescent="0.2">
      <c r="A48" s="54"/>
      <c r="B48" s="1"/>
      <c r="C48" s="55"/>
      <c r="D48" s="56"/>
      <c r="E48" s="56"/>
      <c r="F48" s="56"/>
      <c r="G48" s="57"/>
      <c r="H48" s="58"/>
      <c r="I48" s="59"/>
      <c r="J48" s="57"/>
      <c r="K48" s="57"/>
      <c r="L48" s="57"/>
      <c r="M48" s="57"/>
      <c r="N48" s="57"/>
      <c r="O48" s="57"/>
      <c r="P48" s="57"/>
      <c r="Q48" s="57"/>
      <c r="R48" s="57"/>
      <c r="S48" s="60"/>
      <c r="T48" s="60"/>
      <c r="U48" s="60"/>
      <c r="V48" s="58"/>
      <c r="W48" s="58"/>
      <c r="X48" s="61"/>
      <c r="Z48" s="3"/>
      <c r="AA48" s="1"/>
      <c r="AB48" s="1"/>
    </row>
    <row r="49" spans="1:28" s="62" customFormat="1" x14ac:dyDescent="0.2">
      <c r="A49" s="54"/>
      <c r="B49" s="1"/>
      <c r="C49" s="55"/>
      <c r="D49" s="56"/>
      <c r="E49" s="56"/>
      <c r="F49" s="56"/>
      <c r="G49" s="57"/>
      <c r="H49" s="58"/>
      <c r="I49" s="59"/>
      <c r="J49" s="57"/>
      <c r="K49" s="57"/>
      <c r="L49" s="57"/>
      <c r="M49" s="57"/>
      <c r="N49" s="57"/>
      <c r="O49" s="57"/>
      <c r="P49" s="57"/>
      <c r="Q49" s="57"/>
      <c r="R49" s="57"/>
      <c r="S49" s="60"/>
      <c r="T49" s="60"/>
      <c r="U49" s="60"/>
      <c r="V49" s="58"/>
      <c r="W49" s="58"/>
      <c r="X49" s="61"/>
      <c r="Z49" s="3"/>
      <c r="AA49" s="1"/>
      <c r="AB49" s="1"/>
    </row>
    <row r="50" spans="1:28" s="62" customFormat="1" x14ac:dyDescent="0.2">
      <c r="A50" s="54"/>
      <c r="B50" s="1"/>
      <c r="C50" s="55"/>
      <c r="D50" s="56"/>
      <c r="E50" s="56"/>
      <c r="F50" s="56"/>
      <c r="G50" s="57"/>
      <c r="H50" s="58"/>
      <c r="I50" s="59"/>
      <c r="J50" s="57"/>
      <c r="K50" s="57"/>
      <c r="L50" s="57"/>
      <c r="M50" s="57"/>
      <c r="N50" s="57"/>
      <c r="O50" s="57"/>
      <c r="P50" s="57"/>
      <c r="Q50" s="57"/>
      <c r="R50" s="57"/>
      <c r="S50" s="60"/>
      <c r="T50" s="60"/>
      <c r="U50" s="60"/>
      <c r="V50" s="58"/>
      <c r="W50" s="58"/>
      <c r="X50" s="61"/>
      <c r="Z50" s="3"/>
      <c r="AA50" s="1"/>
      <c r="AB50" s="1"/>
    </row>
  </sheetData>
  <autoFilter ref="Z1:Z51"/>
  <mergeCells count="2">
    <mergeCell ref="A1:AA1"/>
    <mergeCell ref="A2:Z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57"/>
  <sheetViews>
    <sheetView zoomScale="70" zoomScaleNormal="70" workbookViewId="0">
      <selection activeCell="A2" sqref="A2:AA2"/>
    </sheetView>
  </sheetViews>
  <sheetFormatPr defaultRowHeight="24" outlineLevelCol="1" x14ac:dyDescent="0.2"/>
  <cols>
    <col min="1" max="1" width="8.5703125" style="54" customWidth="1"/>
    <col min="2" max="2" width="40.28515625" style="1" customWidth="1"/>
    <col min="3" max="3" width="19" style="102" customWidth="1"/>
    <col min="4" max="6" width="16.7109375" style="103" hidden="1" customWidth="1"/>
    <col min="7" max="7" width="17.5703125" style="104" customWidth="1"/>
    <col min="8" max="8" width="17.5703125" style="58" customWidth="1"/>
    <col min="9" max="9" width="15.5703125" style="105" hidden="1" customWidth="1" outlineLevel="1"/>
    <col min="10" max="18" width="15.5703125" style="104" hidden="1" customWidth="1" outlineLevel="1"/>
    <col min="19" max="19" width="17.7109375" style="60" customWidth="1" collapsed="1"/>
    <col min="20" max="21" width="16.7109375" style="60" hidden="1" customWidth="1"/>
    <col min="22" max="22" width="10.85546875" style="58" customWidth="1"/>
    <col min="23" max="23" width="10.85546875" style="58" hidden="1" customWidth="1"/>
    <col min="24" max="24" width="16.7109375" style="65" customWidth="1"/>
    <col min="25" max="25" width="16.7109375" style="107" customWidth="1"/>
    <col min="26" max="26" width="18" style="3" customWidth="1"/>
    <col min="27" max="27" width="24" style="1" customWidth="1"/>
    <col min="28" max="28" width="0" style="1" hidden="1" customWidth="1"/>
    <col min="29" max="29" width="27.85546875" style="1" customWidth="1"/>
    <col min="30" max="30" width="9.140625" style="1"/>
    <col min="31" max="31" width="19.5703125" style="1" customWidth="1"/>
    <col min="32" max="16384" width="9.140625" style="1"/>
  </cols>
  <sheetData>
    <row r="1" spans="1:29" ht="27.75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3"/>
      <c r="T1" s="143"/>
      <c r="U1" s="143"/>
      <c r="V1" s="143"/>
      <c r="W1" s="143"/>
      <c r="X1" s="143"/>
      <c r="Y1" s="143"/>
      <c r="Z1" s="143"/>
      <c r="AA1" s="143"/>
    </row>
    <row r="2" spans="1:29" s="3" customFormat="1" ht="24" customHeight="1" x14ac:dyDescent="0.2">
      <c r="A2" s="145" t="s">
        <v>106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9" s="3" customFormat="1" ht="48" customHeight="1" x14ac:dyDescent="0.2">
      <c r="A3" s="4" t="s">
        <v>2</v>
      </c>
      <c r="B3" s="5" t="s">
        <v>3</v>
      </c>
      <c r="C3" s="66" t="s">
        <v>4</v>
      </c>
      <c r="D3" s="67" t="s">
        <v>5</v>
      </c>
      <c r="E3" s="67" t="s">
        <v>6</v>
      </c>
      <c r="F3" s="67" t="s">
        <v>7</v>
      </c>
      <c r="G3" s="67" t="s">
        <v>8</v>
      </c>
      <c r="H3" s="5" t="s">
        <v>9</v>
      </c>
      <c r="I3" s="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9" t="s">
        <v>20</v>
      </c>
      <c r="T3" s="9"/>
      <c r="U3" s="9"/>
      <c r="V3" s="4" t="s">
        <v>21</v>
      </c>
      <c r="W3" s="4"/>
      <c r="X3" s="10" t="s">
        <v>22</v>
      </c>
      <c r="Y3" s="68" t="s">
        <v>23</v>
      </c>
      <c r="Z3" s="5" t="s">
        <v>24</v>
      </c>
      <c r="AA3" s="5" t="s">
        <v>25</v>
      </c>
    </row>
    <row r="4" spans="1:29" s="3" customFormat="1" ht="3" customHeight="1" x14ac:dyDescent="0.2">
      <c r="A4" s="12"/>
      <c r="B4" s="13"/>
      <c r="C4" s="69"/>
      <c r="D4" s="70"/>
      <c r="E4" s="70"/>
      <c r="F4" s="70"/>
      <c r="G4" s="71"/>
      <c r="H4" s="17"/>
      <c r="I4" s="18"/>
      <c r="J4" s="17"/>
      <c r="K4" s="17"/>
      <c r="L4" s="17"/>
      <c r="M4" s="17"/>
      <c r="N4" s="17"/>
      <c r="O4" s="17"/>
      <c r="P4" s="17"/>
      <c r="Q4" s="17"/>
      <c r="R4" s="17"/>
      <c r="S4" s="19"/>
      <c r="T4" s="19"/>
      <c r="U4" s="19"/>
      <c r="V4" s="17"/>
      <c r="W4" s="17"/>
      <c r="X4" s="20"/>
      <c r="Y4" s="72"/>
      <c r="Z4" s="22"/>
      <c r="AA4" s="23"/>
    </row>
    <row r="5" spans="1:29" s="3" customFormat="1" ht="46.5" customHeight="1" x14ac:dyDescent="0.2">
      <c r="A5" s="24"/>
      <c r="B5" s="25" t="s">
        <v>26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>
        <v>100</v>
      </c>
      <c r="X5" s="74"/>
      <c r="Y5" s="74"/>
      <c r="Z5" s="24"/>
      <c r="AA5" s="28"/>
      <c r="AB5" s="3" t="s">
        <v>27</v>
      </c>
    </row>
    <row r="6" spans="1:29" s="3" customFormat="1" ht="96.75" customHeight="1" x14ac:dyDescent="0.2">
      <c r="A6" s="75"/>
      <c r="B6" s="76" t="s">
        <v>28</v>
      </c>
      <c r="C6" s="77">
        <v>1800000</v>
      </c>
      <c r="D6" s="78"/>
      <c r="E6" s="78"/>
      <c r="F6" s="78"/>
      <c r="G6" s="78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>
        <f>S6*W6/C6</f>
        <v>0</v>
      </c>
      <c r="W6" s="78">
        <v>100</v>
      </c>
      <c r="X6" s="79">
        <f>C6-S6</f>
        <v>1800000</v>
      </c>
      <c r="Y6" s="79"/>
      <c r="Z6" s="79" t="s">
        <v>29</v>
      </c>
      <c r="AA6" s="79" t="s">
        <v>85</v>
      </c>
    </row>
    <row r="7" spans="1:29" s="3" customFormat="1" ht="30" customHeight="1" x14ac:dyDescent="0.2">
      <c r="A7" s="24"/>
      <c r="B7" s="25" t="s">
        <v>31</v>
      </c>
      <c r="C7" s="81"/>
      <c r="D7" s="82"/>
      <c r="E7" s="82"/>
      <c r="F7" s="82"/>
      <c r="G7" s="74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83"/>
      <c r="T7" s="83"/>
      <c r="U7" s="83"/>
      <c r="V7" s="36"/>
      <c r="W7" s="74">
        <v>100</v>
      </c>
      <c r="X7" s="37"/>
      <c r="Y7" s="84"/>
      <c r="Z7" s="24"/>
      <c r="AA7" s="28"/>
      <c r="AB7" s="3" t="s">
        <v>32</v>
      </c>
    </row>
    <row r="8" spans="1:29" s="3" customFormat="1" ht="47.25" customHeight="1" x14ac:dyDescent="0.2">
      <c r="A8" s="22"/>
      <c r="B8" s="29" t="s">
        <v>33</v>
      </c>
      <c r="C8" s="85">
        <v>7500000</v>
      </c>
      <c r="D8" s="86"/>
      <c r="E8" s="86"/>
      <c r="F8" s="86"/>
      <c r="G8" s="7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87"/>
      <c r="T8" s="87"/>
      <c r="U8" s="87"/>
      <c r="V8" s="88">
        <f>S8*W8/C8</f>
        <v>0</v>
      </c>
      <c r="W8" s="74">
        <v>100</v>
      </c>
      <c r="X8" s="31">
        <f t="shared" ref="X8:X40" si="0">C8-S8</f>
        <v>7500000</v>
      </c>
      <c r="Y8" s="72"/>
      <c r="Z8" s="22" t="s">
        <v>34</v>
      </c>
      <c r="AA8" s="45" t="s">
        <v>86</v>
      </c>
    </row>
    <row r="9" spans="1:29" s="3" customFormat="1" ht="49.5" customHeight="1" x14ac:dyDescent="0.2">
      <c r="A9" s="22"/>
      <c r="B9" s="29" t="s">
        <v>36</v>
      </c>
      <c r="C9" s="85">
        <v>50000000</v>
      </c>
      <c r="D9" s="86"/>
      <c r="E9" s="86"/>
      <c r="F9" s="86"/>
      <c r="G9" s="89">
        <v>37720000</v>
      </c>
      <c r="H9" s="71"/>
      <c r="I9" s="17"/>
      <c r="J9" s="17"/>
      <c r="K9" s="17"/>
      <c r="L9" s="17"/>
      <c r="M9" s="17"/>
      <c r="N9" s="17"/>
      <c r="O9" s="17"/>
      <c r="P9" s="17"/>
      <c r="Q9" s="17"/>
      <c r="R9" s="17"/>
      <c r="S9" s="87"/>
      <c r="T9" s="87"/>
      <c r="U9" s="87"/>
      <c r="V9" s="88">
        <f>S9*W9/C9</f>
        <v>0</v>
      </c>
      <c r="W9" s="74">
        <v>100</v>
      </c>
      <c r="X9" s="31">
        <f t="shared" si="0"/>
        <v>50000000</v>
      </c>
      <c r="Y9" s="72">
        <f>C9-G9</f>
        <v>12280000</v>
      </c>
      <c r="Z9" s="22" t="s">
        <v>34</v>
      </c>
      <c r="AA9" s="45" t="s">
        <v>87</v>
      </c>
    </row>
    <row r="10" spans="1:29" s="3" customFormat="1" ht="48.75" customHeight="1" x14ac:dyDescent="0.2">
      <c r="A10" s="24"/>
      <c r="B10" s="25" t="s">
        <v>37</v>
      </c>
      <c r="C10" s="81"/>
      <c r="D10" s="82"/>
      <c r="E10" s="82"/>
      <c r="F10" s="82"/>
      <c r="G10" s="82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83"/>
      <c r="V10" s="28"/>
      <c r="W10" s="74">
        <v>100</v>
      </c>
      <c r="X10" s="37"/>
      <c r="Y10" s="28"/>
      <c r="Z10" s="28"/>
      <c r="AA10" s="28"/>
    </row>
    <row r="11" spans="1:29" s="3" customFormat="1" ht="48.75" customHeight="1" x14ac:dyDescent="0.2">
      <c r="A11" s="22"/>
      <c r="B11" s="29" t="s">
        <v>38</v>
      </c>
      <c r="C11" s="85">
        <v>9500000</v>
      </c>
      <c r="D11" s="86"/>
      <c r="E11" s="86"/>
      <c r="F11" s="86"/>
      <c r="G11" s="71"/>
      <c r="H11" s="17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87"/>
      <c r="T11" s="87"/>
      <c r="U11" s="87"/>
      <c r="V11" s="88">
        <f>S11*W11/C11</f>
        <v>0</v>
      </c>
      <c r="W11" s="74">
        <v>100</v>
      </c>
      <c r="X11" s="31">
        <f t="shared" si="0"/>
        <v>9500000</v>
      </c>
      <c r="Y11" s="72"/>
      <c r="Z11" s="22" t="s">
        <v>39</v>
      </c>
      <c r="AA11" s="45" t="s">
        <v>86</v>
      </c>
      <c r="AB11" s="3" t="s">
        <v>32</v>
      </c>
    </row>
    <row r="12" spans="1:29" s="3" customFormat="1" ht="48" customHeight="1" x14ac:dyDescent="0.2">
      <c r="A12" s="22"/>
      <c r="B12" s="29" t="s">
        <v>41</v>
      </c>
      <c r="C12" s="85">
        <v>9600000</v>
      </c>
      <c r="D12" s="86"/>
      <c r="E12" s="86"/>
      <c r="F12" s="86"/>
      <c r="G12" s="71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9"/>
      <c r="T12" s="19"/>
      <c r="U12" s="87"/>
      <c r="V12" s="88">
        <f t="shared" ref="V12:V41" si="1">S12*W12/C12</f>
        <v>0</v>
      </c>
      <c r="W12" s="74">
        <v>100</v>
      </c>
      <c r="X12" s="31">
        <f t="shared" si="0"/>
        <v>9600000</v>
      </c>
      <c r="Y12" s="72"/>
      <c r="Z12" s="22" t="s">
        <v>39</v>
      </c>
      <c r="AA12" s="45" t="s">
        <v>86</v>
      </c>
      <c r="AB12" s="3" t="s">
        <v>32</v>
      </c>
      <c r="AC12" s="43"/>
    </row>
    <row r="13" spans="1:29" s="3" customFormat="1" ht="45" customHeight="1" x14ac:dyDescent="0.2">
      <c r="A13" s="22"/>
      <c r="B13" s="29" t="s">
        <v>42</v>
      </c>
      <c r="C13" s="85">
        <v>9000000</v>
      </c>
      <c r="D13" s="86"/>
      <c r="E13" s="86"/>
      <c r="F13" s="86"/>
      <c r="G13" s="71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87"/>
      <c r="T13" s="87"/>
      <c r="U13" s="87"/>
      <c r="V13" s="88">
        <f t="shared" si="1"/>
        <v>0</v>
      </c>
      <c r="W13" s="74">
        <v>100</v>
      </c>
      <c r="X13" s="31">
        <f t="shared" si="0"/>
        <v>9000000</v>
      </c>
      <c r="Y13" s="72"/>
      <c r="Z13" s="22" t="s">
        <v>39</v>
      </c>
      <c r="AA13" s="45" t="s">
        <v>86</v>
      </c>
      <c r="AC13" s="90">
        <v>63037126275</v>
      </c>
    </row>
    <row r="14" spans="1:29" s="3" customFormat="1" ht="49.5" customHeight="1" x14ac:dyDescent="0.2">
      <c r="A14" s="22"/>
      <c r="B14" s="29" t="s">
        <v>43</v>
      </c>
      <c r="C14" s="85">
        <v>9950000</v>
      </c>
      <c r="D14" s="86"/>
      <c r="E14" s="86"/>
      <c r="F14" s="86"/>
      <c r="G14" s="71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87"/>
      <c r="T14" s="87"/>
      <c r="U14" s="87"/>
      <c r="V14" s="88">
        <f t="shared" si="1"/>
        <v>0</v>
      </c>
      <c r="W14" s="74">
        <v>100</v>
      </c>
      <c r="X14" s="31">
        <f t="shared" si="0"/>
        <v>9950000</v>
      </c>
      <c r="Y14" s="72"/>
      <c r="Z14" s="22" t="s">
        <v>39</v>
      </c>
      <c r="AA14" s="45" t="s">
        <v>86</v>
      </c>
    </row>
    <row r="15" spans="1:29" s="3" customFormat="1" ht="48" x14ac:dyDescent="0.2">
      <c r="A15" s="22"/>
      <c r="B15" s="29" t="s">
        <v>44</v>
      </c>
      <c r="C15" s="85">
        <v>8400000</v>
      </c>
      <c r="D15" s="86"/>
      <c r="E15" s="86"/>
      <c r="F15" s="86"/>
      <c r="G15" s="71">
        <v>8390000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9"/>
      <c r="T15" s="19"/>
      <c r="U15" s="87"/>
      <c r="V15" s="88">
        <f t="shared" si="1"/>
        <v>0</v>
      </c>
      <c r="W15" s="74">
        <v>100</v>
      </c>
      <c r="X15" s="31">
        <f t="shared" si="0"/>
        <v>8400000</v>
      </c>
      <c r="Y15" s="72"/>
      <c r="Z15" s="22" t="s">
        <v>39</v>
      </c>
      <c r="AA15" s="45" t="s">
        <v>87</v>
      </c>
      <c r="AB15" s="3" t="s">
        <v>32</v>
      </c>
      <c r="AC15" s="91">
        <v>63037126326</v>
      </c>
    </row>
    <row r="16" spans="1:29" s="3" customFormat="1" ht="45.75" customHeight="1" x14ac:dyDescent="0.2">
      <c r="A16" s="22"/>
      <c r="B16" s="29" t="s">
        <v>45</v>
      </c>
      <c r="C16" s="85">
        <v>8500000</v>
      </c>
      <c r="D16" s="86"/>
      <c r="E16" s="86"/>
      <c r="F16" s="86"/>
      <c r="G16" s="71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9"/>
      <c r="T16" s="19"/>
      <c r="U16" s="87"/>
      <c r="V16" s="88">
        <f t="shared" si="1"/>
        <v>0</v>
      </c>
      <c r="W16" s="74">
        <v>100</v>
      </c>
      <c r="X16" s="31">
        <f t="shared" si="0"/>
        <v>8500000</v>
      </c>
      <c r="Y16" s="72"/>
      <c r="Z16" s="22" t="s">
        <v>39</v>
      </c>
      <c r="AA16" s="45" t="s">
        <v>86</v>
      </c>
      <c r="AB16" s="3" t="s">
        <v>32</v>
      </c>
    </row>
    <row r="17" spans="1:31" s="3" customFormat="1" ht="75" customHeight="1" x14ac:dyDescent="0.2">
      <c r="A17" s="22"/>
      <c r="B17" s="29" t="s">
        <v>46</v>
      </c>
      <c r="C17" s="85">
        <v>21500000</v>
      </c>
      <c r="D17" s="86"/>
      <c r="E17" s="86"/>
      <c r="F17" s="86"/>
      <c r="G17" s="71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87"/>
      <c r="T17" s="87"/>
      <c r="U17" s="87"/>
      <c r="V17" s="88">
        <f t="shared" si="1"/>
        <v>0</v>
      </c>
      <c r="W17" s="74">
        <v>100</v>
      </c>
      <c r="X17" s="31">
        <f t="shared" si="0"/>
        <v>21500000</v>
      </c>
      <c r="Y17" s="72"/>
      <c r="Z17" s="22" t="s">
        <v>39</v>
      </c>
      <c r="AA17" s="45" t="s">
        <v>86</v>
      </c>
      <c r="AB17" s="3" t="s">
        <v>32</v>
      </c>
    </row>
    <row r="18" spans="1:31" s="3" customFormat="1" ht="75" customHeight="1" x14ac:dyDescent="0.2">
      <c r="A18" s="22"/>
      <c r="B18" s="29" t="s">
        <v>48</v>
      </c>
      <c r="C18" s="85">
        <v>28450000</v>
      </c>
      <c r="D18" s="86"/>
      <c r="E18" s="86"/>
      <c r="F18" s="86"/>
      <c r="G18" s="71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87"/>
      <c r="T18" s="87"/>
      <c r="U18" s="87"/>
      <c r="V18" s="88">
        <f t="shared" si="1"/>
        <v>0</v>
      </c>
      <c r="W18" s="74">
        <v>100</v>
      </c>
      <c r="X18" s="31">
        <f t="shared" si="0"/>
        <v>28450000</v>
      </c>
      <c r="Y18" s="72"/>
      <c r="Z18" s="22" t="s">
        <v>39</v>
      </c>
      <c r="AA18" s="45" t="s">
        <v>86</v>
      </c>
    </row>
    <row r="19" spans="1:31" s="3" customFormat="1" ht="75" customHeight="1" x14ac:dyDescent="0.2">
      <c r="A19" s="22"/>
      <c r="B19" s="29" t="s">
        <v>49</v>
      </c>
      <c r="C19" s="85">
        <v>15500000</v>
      </c>
      <c r="D19" s="86"/>
      <c r="E19" s="86"/>
      <c r="F19" s="86"/>
      <c r="G19" s="71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87"/>
      <c r="T19" s="87"/>
      <c r="U19" s="87"/>
      <c r="V19" s="88">
        <f t="shared" si="1"/>
        <v>0</v>
      </c>
      <c r="W19" s="74">
        <v>100</v>
      </c>
      <c r="X19" s="31">
        <f t="shared" si="0"/>
        <v>15500000</v>
      </c>
      <c r="Y19" s="72"/>
      <c r="Z19" s="22" t="s">
        <v>39</v>
      </c>
      <c r="AA19" s="45" t="s">
        <v>86</v>
      </c>
      <c r="AC19" s="92">
        <v>63037126421</v>
      </c>
    </row>
    <row r="20" spans="1:31" s="3" customFormat="1" ht="75" customHeight="1" x14ac:dyDescent="0.2">
      <c r="A20" s="22"/>
      <c r="B20" s="29" t="s">
        <v>50</v>
      </c>
      <c r="C20" s="85">
        <v>25000000</v>
      </c>
      <c r="D20" s="86"/>
      <c r="E20" s="86"/>
      <c r="F20" s="86"/>
      <c r="G20" s="71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9"/>
      <c r="T20" s="19"/>
      <c r="U20" s="87"/>
      <c r="V20" s="88">
        <f t="shared" si="1"/>
        <v>0</v>
      </c>
      <c r="W20" s="74">
        <v>100</v>
      </c>
      <c r="X20" s="31">
        <f t="shared" si="0"/>
        <v>25000000</v>
      </c>
      <c r="Y20" s="72"/>
      <c r="Z20" s="22" t="s">
        <v>39</v>
      </c>
      <c r="AA20" s="45" t="s">
        <v>86</v>
      </c>
      <c r="AC20" s="90">
        <v>63047055207</v>
      </c>
    </row>
    <row r="21" spans="1:31" s="3" customFormat="1" ht="75" customHeight="1" x14ac:dyDescent="0.2">
      <c r="A21" s="22"/>
      <c r="B21" s="29" t="s">
        <v>51</v>
      </c>
      <c r="C21" s="85">
        <v>8170300</v>
      </c>
      <c r="D21" s="86"/>
      <c r="E21" s="86"/>
      <c r="F21" s="86"/>
      <c r="G21" s="71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87"/>
      <c r="T21" s="87"/>
      <c r="U21" s="87"/>
      <c r="V21" s="88">
        <f t="shared" si="1"/>
        <v>0</v>
      </c>
      <c r="W21" s="74">
        <v>100</v>
      </c>
      <c r="X21" s="31">
        <f t="shared" si="0"/>
        <v>8170300</v>
      </c>
      <c r="Y21" s="72"/>
      <c r="Z21" s="22" t="s">
        <v>39</v>
      </c>
      <c r="AA21" s="45" t="s">
        <v>86</v>
      </c>
      <c r="AB21" s="3" t="s">
        <v>32</v>
      </c>
      <c r="AC21" s="43"/>
    </row>
    <row r="22" spans="1:31" s="3" customFormat="1" ht="68.25" customHeight="1" x14ac:dyDescent="0.2">
      <c r="A22" s="22"/>
      <c r="B22" s="29" t="s">
        <v>52</v>
      </c>
      <c r="C22" s="93">
        <v>29200000</v>
      </c>
      <c r="D22" s="71"/>
      <c r="E22" s="71"/>
      <c r="F22" s="71"/>
      <c r="G22" s="7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19"/>
      <c r="T22" s="19"/>
      <c r="U22" s="87"/>
      <c r="V22" s="88">
        <f t="shared" si="1"/>
        <v>0</v>
      </c>
      <c r="W22" s="74">
        <v>100</v>
      </c>
      <c r="X22" s="31">
        <f t="shared" si="0"/>
        <v>29200000</v>
      </c>
      <c r="Y22" s="72"/>
      <c r="Z22" s="22" t="s">
        <v>39</v>
      </c>
      <c r="AA22" s="45" t="s">
        <v>86</v>
      </c>
      <c r="AB22" s="3" t="s">
        <v>27</v>
      </c>
      <c r="AC22" s="94" t="s">
        <v>88</v>
      </c>
    </row>
    <row r="23" spans="1:31" s="3" customFormat="1" ht="78" customHeight="1" x14ac:dyDescent="0.2">
      <c r="A23" s="22"/>
      <c r="B23" s="29" t="s">
        <v>53</v>
      </c>
      <c r="C23" s="93">
        <v>24500000</v>
      </c>
      <c r="D23" s="71"/>
      <c r="E23" s="71"/>
      <c r="F23" s="71"/>
      <c r="G23" s="7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87"/>
      <c r="V23" s="88">
        <f t="shared" si="1"/>
        <v>0</v>
      </c>
      <c r="W23" s="74">
        <v>100</v>
      </c>
      <c r="X23" s="31">
        <f t="shared" si="0"/>
        <v>24500000</v>
      </c>
      <c r="Y23" s="31"/>
      <c r="Z23" s="22" t="s">
        <v>39</v>
      </c>
      <c r="AA23" s="45" t="s">
        <v>86</v>
      </c>
      <c r="AC23" s="95">
        <v>63037126474</v>
      </c>
    </row>
    <row r="24" spans="1:31" s="3" customFormat="1" ht="94.5" customHeight="1" x14ac:dyDescent="0.2">
      <c r="A24" s="22"/>
      <c r="B24" s="29" t="s">
        <v>54</v>
      </c>
      <c r="C24" s="85">
        <v>7650000</v>
      </c>
      <c r="D24" s="86"/>
      <c r="E24" s="86"/>
      <c r="F24" s="86"/>
      <c r="G24" s="71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87"/>
      <c r="T24" s="87"/>
      <c r="U24" s="87"/>
      <c r="V24" s="88">
        <f t="shared" si="1"/>
        <v>0</v>
      </c>
      <c r="W24" s="74">
        <v>100</v>
      </c>
      <c r="X24" s="31">
        <f t="shared" si="0"/>
        <v>7650000</v>
      </c>
      <c r="Y24" s="72"/>
      <c r="Z24" s="22" t="s">
        <v>39</v>
      </c>
      <c r="AA24" s="45" t="s">
        <v>86</v>
      </c>
      <c r="AB24" s="3" t="s">
        <v>32</v>
      </c>
      <c r="AC24" s="43"/>
    </row>
    <row r="25" spans="1:31" s="3" customFormat="1" ht="69.75" customHeight="1" x14ac:dyDescent="0.2">
      <c r="A25" s="22"/>
      <c r="B25" s="29" t="s">
        <v>55</v>
      </c>
      <c r="C25" s="85">
        <v>11500000</v>
      </c>
      <c r="D25" s="86"/>
      <c r="E25" s="86"/>
      <c r="F25" s="86"/>
      <c r="G25" s="86"/>
      <c r="H25" s="44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9"/>
      <c r="T25" s="19"/>
      <c r="U25" s="87"/>
      <c r="V25" s="88">
        <f t="shared" si="1"/>
        <v>0</v>
      </c>
      <c r="W25" s="71">
        <v>100</v>
      </c>
      <c r="X25" s="31">
        <f t="shared" si="0"/>
        <v>11500000</v>
      </c>
      <c r="Y25" s="72"/>
      <c r="Z25" s="22" t="s">
        <v>39</v>
      </c>
      <c r="AA25" s="45" t="s">
        <v>89</v>
      </c>
      <c r="AB25" s="3" t="s">
        <v>32</v>
      </c>
      <c r="AC25" s="96">
        <v>63037126500</v>
      </c>
    </row>
    <row r="26" spans="1:31" s="3" customFormat="1" ht="71.25" customHeight="1" x14ac:dyDescent="0.2">
      <c r="A26" s="22"/>
      <c r="B26" s="29" t="s">
        <v>56</v>
      </c>
      <c r="C26" s="85">
        <v>16500000</v>
      </c>
      <c r="D26" s="86"/>
      <c r="E26" s="86"/>
      <c r="F26" s="86"/>
      <c r="G26" s="71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87"/>
      <c r="T26" s="87"/>
      <c r="U26" s="87"/>
      <c r="V26" s="88">
        <f t="shared" si="1"/>
        <v>0</v>
      </c>
      <c r="W26" s="74">
        <v>100</v>
      </c>
      <c r="X26" s="31">
        <f t="shared" si="0"/>
        <v>16500000</v>
      </c>
      <c r="Y26" s="72"/>
      <c r="Z26" s="22" t="s">
        <v>39</v>
      </c>
      <c r="AA26" s="45" t="s">
        <v>40</v>
      </c>
      <c r="AB26" s="3" t="s">
        <v>32</v>
      </c>
    </row>
    <row r="27" spans="1:31" s="3" customFormat="1" ht="73.5" customHeight="1" x14ac:dyDescent="0.2">
      <c r="A27" s="22"/>
      <c r="B27" s="29" t="s">
        <v>57</v>
      </c>
      <c r="C27" s="85">
        <v>12480000</v>
      </c>
      <c r="D27" s="86"/>
      <c r="E27" s="86"/>
      <c r="F27" s="86"/>
      <c r="G27" s="71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87"/>
      <c r="T27" s="87"/>
      <c r="U27" s="87"/>
      <c r="V27" s="88">
        <f t="shared" si="1"/>
        <v>0</v>
      </c>
      <c r="W27" s="74">
        <v>100</v>
      </c>
      <c r="X27" s="31">
        <f t="shared" si="0"/>
        <v>12480000</v>
      </c>
      <c r="Y27" s="72"/>
      <c r="Z27" s="22" t="s">
        <v>39</v>
      </c>
      <c r="AA27" s="45" t="s">
        <v>86</v>
      </c>
      <c r="AB27" s="3" t="s">
        <v>32</v>
      </c>
    </row>
    <row r="28" spans="1:31" s="3" customFormat="1" ht="72" customHeight="1" x14ac:dyDescent="0.2">
      <c r="A28" s="22"/>
      <c r="B28" s="29" t="s">
        <v>58</v>
      </c>
      <c r="C28" s="85">
        <v>17500000</v>
      </c>
      <c r="D28" s="86"/>
      <c r="E28" s="86"/>
      <c r="F28" s="86"/>
      <c r="G28" s="86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87"/>
      <c r="V28" s="88">
        <f t="shared" si="1"/>
        <v>0</v>
      </c>
      <c r="W28" s="74">
        <v>100</v>
      </c>
      <c r="X28" s="31">
        <f t="shared" si="0"/>
        <v>17500000</v>
      </c>
      <c r="Y28" s="45"/>
      <c r="Z28" s="22" t="s">
        <v>39</v>
      </c>
      <c r="AA28" s="45" t="s">
        <v>86</v>
      </c>
    </row>
    <row r="29" spans="1:31" s="3" customFormat="1" ht="111" customHeight="1" x14ac:dyDescent="0.2">
      <c r="A29" s="22"/>
      <c r="B29" s="29" t="s">
        <v>59</v>
      </c>
      <c r="C29" s="85">
        <v>35000000</v>
      </c>
      <c r="D29" s="86"/>
      <c r="E29" s="86"/>
      <c r="F29" s="86"/>
      <c r="G29" s="71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87"/>
      <c r="T29" s="87"/>
      <c r="U29" s="87"/>
      <c r="V29" s="88">
        <f t="shared" si="1"/>
        <v>0</v>
      </c>
      <c r="W29" s="74">
        <v>100</v>
      </c>
      <c r="X29" s="31">
        <f t="shared" si="0"/>
        <v>35000000</v>
      </c>
      <c r="Y29" s="72"/>
      <c r="Z29" s="22" t="s">
        <v>39</v>
      </c>
      <c r="AA29" s="45" t="s">
        <v>40</v>
      </c>
      <c r="AB29" s="3" t="s">
        <v>32</v>
      </c>
      <c r="AC29" s="90">
        <v>63047257130</v>
      </c>
      <c r="AE29" s="3">
        <f>AE9</f>
        <v>0</v>
      </c>
    </row>
    <row r="30" spans="1:31" s="3" customFormat="1" ht="24.75" customHeight="1" x14ac:dyDescent="0.2">
      <c r="A30" s="24"/>
      <c r="B30" s="25" t="s">
        <v>60</v>
      </c>
      <c r="C30" s="81"/>
      <c r="D30" s="82"/>
      <c r="E30" s="82"/>
      <c r="F30" s="82"/>
      <c r="G30" s="74"/>
      <c r="H30" s="18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83"/>
      <c r="T30" s="83"/>
      <c r="U30" s="83"/>
      <c r="V30" s="36"/>
      <c r="W30" s="74">
        <v>100</v>
      </c>
      <c r="X30" s="37"/>
      <c r="Y30" s="84"/>
      <c r="Z30" s="24"/>
      <c r="AA30" s="28"/>
      <c r="AB30" s="3" t="s">
        <v>32</v>
      </c>
    </row>
    <row r="31" spans="1:31" s="3" customFormat="1" ht="75" customHeight="1" x14ac:dyDescent="0.2">
      <c r="A31" s="22"/>
      <c r="B31" s="29" t="s">
        <v>61</v>
      </c>
      <c r="C31" s="85">
        <v>24634000</v>
      </c>
      <c r="D31" s="86"/>
      <c r="E31" s="86"/>
      <c r="F31" s="86"/>
      <c r="G31" s="71">
        <v>19994000</v>
      </c>
      <c r="H31" s="17" t="s">
        <v>90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9"/>
      <c r="T31" s="19"/>
      <c r="U31" s="87"/>
      <c r="V31" s="88">
        <f t="shared" si="1"/>
        <v>0</v>
      </c>
      <c r="W31" s="74">
        <v>100</v>
      </c>
      <c r="X31" s="31">
        <f t="shared" si="0"/>
        <v>24634000</v>
      </c>
      <c r="Y31" s="72">
        <f>C31-G31</f>
        <v>4640000</v>
      </c>
      <c r="Z31" s="22" t="s">
        <v>62</v>
      </c>
      <c r="AA31" s="45" t="s">
        <v>87</v>
      </c>
      <c r="AB31" s="3" t="s">
        <v>32</v>
      </c>
    </row>
    <row r="32" spans="1:31" s="3" customFormat="1" ht="45.75" customHeight="1" x14ac:dyDescent="0.2">
      <c r="A32" s="24"/>
      <c r="B32" s="25" t="s">
        <v>64</v>
      </c>
      <c r="C32" s="81"/>
      <c r="D32" s="82"/>
      <c r="E32" s="82"/>
      <c r="F32" s="82"/>
      <c r="G32" s="8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83"/>
      <c r="V32" s="28"/>
      <c r="W32" s="74">
        <v>100</v>
      </c>
      <c r="X32" s="37"/>
      <c r="Y32" s="28"/>
      <c r="Z32" s="28"/>
      <c r="AA32" s="28"/>
    </row>
    <row r="33" spans="1:31" s="3" customFormat="1" ht="72" customHeight="1" x14ac:dyDescent="0.2">
      <c r="A33" s="22"/>
      <c r="B33" s="29" t="s">
        <v>65</v>
      </c>
      <c r="C33" s="85">
        <v>3000000</v>
      </c>
      <c r="D33" s="86"/>
      <c r="E33" s="86"/>
      <c r="F33" s="86"/>
      <c r="G33" s="71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9"/>
      <c r="T33" s="19"/>
      <c r="U33" s="87"/>
      <c r="V33" s="88">
        <f t="shared" si="1"/>
        <v>0</v>
      </c>
      <c r="W33" s="74">
        <v>100</v>
      </c>
      <c r="X33" s="31">
        <f t="shared" si="0"/>
        <v>3000000</v>
      </c>
      <c r="Y33" s="72"/>
      <c r="Z33" s="22" t="s">
        <v>66</v>
      </c>
      <c r="AA33" s="45" t="s">
        <v>86</v>
      </c>
      <c r="AB33" s="3" t="s">
        <v>32</v>
      </c>
    </row>
    <row r="34" spans="1:31" s="3" customFormat="1" ht="72" customHeight="1" x14ac:dyDescent="0.2">
      <c r="A34" s="22"/>
      <c r="B34" s="29" t="s">
        <v>68</v>
      </c>
      <c r="C34" s="93">
        <v>3000000</v>
      </c>
      <c r="D34" s="71"/>
      <c r="E34" s="71"/>
      <c r="F34" s="71"/>
      <c r="G34" s="7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19"/>
      <c r="T34" s="19"/>
      <c r="U34" s="87"/>
      <c r="V34" s="88">
        <f t="shared" si="1"/>
        <v>0</v>
      </c>
      <c r="W34" s="74">
        <v>100</v>
      </c>
      <c r="X34" s="31">
        <f t="shared" si="0"/>
        <v>3000000</v>
      </c>
      <c r="Y34" s="72"/>
      <c r="Z34" s="22" t="s">
        <v>66</v>
      </c>
      <c r="AA34" s="45" t="s">
        <v>86</v>
      </c>
      <c r="AB34" s="3" t="s">
        <v>27</v>
      </c>
      <c r="AE34" s="3">
        <v>7500000</v>
      </c>
    </row>
    <row r="35" spans="1:31" s="3" customFormat="1" ht="72" customHeight="1" x14ac:dyDescent="0.2">
      <c r="A35" s="75"/>
      <c r="B35" s="76" t="s">
        <v>70</v>
      </c>
      <c r="C35" s="77">
        <v>2000000</v>
      </c>
      <c r="D35" s="78"/>
      <c r="E35" s="78"/>
      <c r="F35" s="78"/>
      <c r="G35" s="78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97"/>
      <c r="V35" s="80">
        <f t="shared" si="1"/>
        <v>0</v>
      </c>
      <c r="W35" s="78">
        <v>100</v>
      </c>
      <c r="X35" s="79">
        <f t="shared" si="0"/>
        <v>2000000</v>
      </c>
      <c r="Y35" s="79"/>
      <c r="Z35" s="75" t="s">
        <v>66</v>
      </c>
      <c r="AA35" s="42" t="s">
        <v>91</v>
      </c>
      <c r="AE35" s="3">
        <v>50000000</v>
      </c>
    </row>
    <row r="36" spans="1:31" s="3" customFormat="1" ht="72" customHeight="1" x14ac:dyDescent="0.2">
      <c r="A36" s="22"/>
      <c r="B36" s="29" t="s">
        <v>72</v>
      </c>
      <c r="C36" s="85">
        <v>2000000</v>
      </c>
      <c r="D36" s="86"/>
      <c r="E36" s="86"/>
      <c r="F36" s="86"/>
      <c r="G36" s="71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87"/>
      <c r="T36" s="87"/>
      <c r="U36" s="87"/>
      <c r="V36" s="88">
        <f t="shared" si="1"/>
        <v>0</v>
      </c>
      <c r="W36" s="74">
        <v>100</v>
      </c>
      <c r="X36" s="31">
        <f t="shared" si="0"/>
        <v>2000000</v>
      </c>
      <c r="Y36" s="72"/>
      <c r="Z36" s="22" t="s">
        <v>66</v>
      </c>
      <c r="AA36" s="45" t="s">
        <v>86</v>
      </c>
      <c r="AB36" s="3" t="s">
        <v>32</v>
      </c>
    </row>
    <row r="37" spans="1:31" s="3" customFormat="1" ht="45.75" customHeight="1" x14ac:dyDescent="0.2">
      <c r="A37" s="24"/>
      <c r="B37" s="25" t="s">
        <v>74</v>
      </c>
      <c r="C37" s="81"/>
      <c r="D37" s="82"/>
      <c r="E37" s="82"/>
      <c r="F37" s="82"/>
      <c r="G37" s="74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83"/>
      <c r="T37" s="83"/>
      <c r="U37" s="83"/>
      <c r="V37" s="36"/>
      <c r="W37" s="74">
        <v>100</v>
      </c>
      <c r="X37" s="37"/>
      <c r="Y37" s="84"/>
      <c r="Z37" s="24"/>
      <c r="AA37" s="28"/>
      <c r="AE37" s="3">
        <v>9500000</v>
      </c>
    </row>
    <row r="38" spans="1:31" s="3" customFormat="1" ht="87.75" customHeight="1" x14ac:dyDescent="0.2">
      <c r="A38" s="22"/>
      <c r="B38" s="29" t="s">
        <v>75</v>
      </c>
      <c r="C38" s="85">
        <v>10000000</v>
      </c>
      <c r="D38" s="86"/>
      <c r="E38" s="86"/>
      <c r="F38" s="86"/>
      <c r="G38" s="86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87"/>
      <c r="V38" s="88">
        <f t="shared" si="1"/>
        <v>0</v>
      </c>
      <c r="W38" s="74">
        <v>100</v>
      </c>
      <c r="X38" s="31">
        <f t="shared" si="0"/>
        <v>10000000</v>
      </c>
      <c r="Y38" s="45"/>
      <c r="Z38" s="31" t="s">
        <v>39</v>
      </c>
      <c r="AA38" s="45" t="s">
        <v>86</v>
      </c>
      <c r="AE38" s="3">
        <v>9600000</v>
      </c>
    </row>
    <row r="39" spans="1:31" s="3" customFormat="1" ht="51.75" customHeight="1" x14ac:dyDescent="0.2">
      <c r="A39" s="24"/>
      <c r="B39" s="25" t="s">
        <v>76</v>
      </c>
      <c r="C39" s="81"/>
      <c r="D39" s="82"/>
      <c r="E39" s="82"/>
      <c r="F39" s="82"/>
      <c r="G39" s="74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46"/>
      <c r="T39" s="46"/>
      <c r="U39" s="83"/>
      <c r="V39" s="36"/>
      <c r="W39" s="74">
        <v>100</v>
      </c>
      <c r="X39" s="37"/>
      <c r="Y39" s="84"/>
      <c r="Z39" s="24"/>
      <c r="AA39" s="28"/>
      <c r="AB39" s="3" t="s">
        <v>32</v>
      </c>
      <c r="AE39" s="3">
        <v>9000000</v>
      </c>
    </row>
    <row r="40" spans="1:31" s="3" customFormat="1" ht="43.5" customHeight="1" x14ac:dyDescent="0.2">
      <c r="A40" s="22"/>
      <c r="B40" s="29" t="s">
        <v>77</v>
      </c>
      <c r="C40" s="85">
        <v>10000000</v>
      </c>
      <c r="D40" s="86"/>
      <c r="E40" s="86"/>
      <c r="F40" s="86"/>
      <c r="G40" s="71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87">
        <v>4865314.74</v>
      </c>
      <c r="T40" s="87"/>
      <c r="U40" s="87"/>
      <c r="V40" s="87">
        <f t="shared" si="1"/>
        <v>48.653147400000002</v>
      </c>
      <c r="W40" s="74">
        <v>100</v>
      </c>
      <c r="X40" s="31">
        <f t="shared" si="0"/>
        <v>5134685.26</v>
      </c>
      <c r="Y40" s="72"/>
      <c r="Z40" s="22" t="s">
        <v>78</v>
      </c>
      <c r="AA40" s="45"/>
      <c r="AB40" s="3" t="s">
        <v>32</v>
      </c>
      <c r="AE40" s="3">
        <v>9950000</v>
      </c>
    </row>
    <row r="41" spans="1:31" x14ac:dyDescent="0.2">
      <c r="A41" s="47"/>
      <c r="B41" s="48"/>
      <c r="C41" s="98">
        <f>SUM(C6:C40)</f>
        <v>421834300</v>
      </c>
      <c r="D41" s="99"/>
      <c r="E41" s="99">
        <v>7760000</v>
      </c>
      <c r="F41" s="99"/>
      <c r="G41" s="100"/>
      <c r="H41" s="12"/>
      <c r="I41" s="74"/>
      <c r="J41" s="100"/>
      <c r="K41" s="100"/>
      <c r="L41" s="100"/>
      <c r="M41" s="100"/>
      <c r="N41" s="100"/>
      <c r="O41" s="100"/>
      <c r="P41" s="100"/>
      <c r="Q41" s="100"/>
      <c r="R41" s="100"/>
      <c r="S41" s="52">
        <f>SUM(S5:S40)</f>
        <v>4865314.74</v>
      </c>
      <c r="T41" s="52"/>
      <c r="U41" s="52"/>
      <c r="V41" s="87">
        <f t="shared" si="1"/>
        <v>1.1533710606273602</v>
      </c>
      <c r="W41" s="74">
        <v>100</v>
      </c>
      <c r="X41" s="31">
        <f>C41-S41</f>
        <v>416968985.25999999</v>
      </c>
      <c r="Y41" s="101"/>
      <c r="Z41" s="13"/>
      <c r="AA41" s="48"/>
      <c r="AE41" s="1">
        <v>8400000</v>
      </c>
    </row>
    <row r="42" spans="1:31" x14ac:dyDescent="0.2">
      <c r="E42" s="103">
        <v>5600000</v>
      </c>
      <c r="X42" s="106"/>
      <c r="AE42" s="1">
        <v>8500000</v>
      </c>
    </row>
    <row r="43" spans="1:31" x14ac:dyDescent="0.2">
      <c r="A43" s="63">
        <v>1</v>
      </c>
      <c r="B43" s="64" t="s">
        <v>79</v>
      </c>
      <c r="E43" s="103">
        <v>494700</v>
      </c>
      <c r="X43" s="106"/>
      <c r="AE43" s="1">
        <v>15500000</v>
      </c>
    </row>
    <row r="44" spans="1:31" x14ac:dyDescent="0.2">
      <c r="A44" s="63">
        <v>2</v>
      </c>
      <c r="B44" s="64" t="s">
        <v>80</v>
      </c>
      <c r="E44" s="103">
        <f>SUBTOTAL(9,E41:E43)</f>
        <v>13854700</v>
      </c>
      <c r="X44" s="106"/>
      <c r="AE44" s="1">
        <v>25000000</v>
      </c>
    </row>
    <row r="45" spans="1:31" x14ac:dyDescent="0.2">
      <c r="A45" s="63">
        <v>3</v>
      </c>
      <c r="B45" s="64" t="s">
        <v>35</v>
      </c>
      <c r="X45" s="106"/>
      <c r="AE45" s="1">
        <v>8170300</v>
      </c>
    </row>
    <row r="46" spans="1:31" s="107" customFormat="1" x14ac:dyDescent="0.2">
      <c r="A46" s="63">
        <v>4</v>
      </c>
      <c r="B46" s="64" t="s">
        <v>81</v>
      </c>
      <c r="C46" s="102"/>
      <c r="D46" s="103"/>
      <c r="E46" s="103"/>
      <c r="F46" s="103"/>
      <c r="G46" s="104"/>
      <c r="H46" s="58"/>
      <c r="I46" s="105"/>
      <c r="J46" s="104"/>
      <c r="K46" s="104"/>
      <c r="L46" s="104"/>
      <c r="M46" s="104"/>
      <c r="N46" s="104"/>
      <c r="O46" s="104"/>
      <c r="P46" s="104"/>
      <c r="Q46" s="104"/>
      <c r="R46" s="104"/>
      <c r="S46" s="60"/>
      <c r="T46" s="60"/>
      <c r="U46" s="60"/>
      <c r="V46" s="58"/>
      <c r="W46" s="58"/>
      <c r="X46" s="106"/>
      <c r="Z46" s="3"/>
      <c r="AA46" s="1"/>
      <c r="AB46" s="1"/>
      <c r="AE46" s="107">
        <v>7650000</v>
      </c>
    </row>
    <row r="47" spans="1:31" s="107" customFormat="1" x14ac:dyDescent="0.2">
      <c r="A47" s="63">
        <v>5</v>
      </c>
      <c r="B47" s="64" t="s">
        <v>82</v>
      </c>
      <c r="C47" s="102"/>
      <c r="D47" s="103"/>
      <c r="E47" s="103"/>
      <c r="F47" s="103"/>
      <c r="G47" s="104"/>
      <c r="H47" s="58"/>
      <c r="I47" s="105"/>
      <c r="J47" s="104"/>
      <c r="K47" s="104"/>
      <c r="L47" s="104"/>
      <c r="M47" s="104"/>
      <c r="N47" s="104"/>
      <c r="O47" s="104"/>
      <c r="P47" s="104"/>
      <c r="Q47" s="104"/>
      <c r="R47" s="104"/>
      <c r="S47" s="60"/>
      <c r="T47" s="60"/>
      <c r="U47" s="60"/>
      <c r="V47" s="58"/>
      <c r="W47" s="58"/>
      <c r="X47" s="106"/>
      <c r="Z47" s="3"/>
      <c r="AA47" s="1"/>
      <c r="AB47" s="1"/>
      <c r="AE47" s="107">
        <v>11500000</v>
      </c>
    </row>
    <row r="48" spans="1:31" s="107" customFormat="1" x14ac:dyDescent="0.2">
      <c r="A48" s="63">
        <v>6</v>
      </c>
      <c r="B48" s="64" t="s">
        <v>83</v>
      </c>
      <c r="C48" s="102"/>
      <c r="D48" s="103"/>
      <c r="E48" s="103"/>
      <c r="F48" s="103"/>
      <c r="G48" s="104"/>
      <c r="H48" s="58"/>
      <c r="I48" s="105"/>
      <c r="J48" s="104"/>
      <c r="K48" s="104"/>
      <c r="L48" s="104"/>
      <c r="M48" s="104"/>
      <c r="N48" s="104"/>
      <c r="O48" s="104"/>
      <c r="P48" s="104"/>
      <c r="Q48" s="104"/>
      <c r="R48" s="104"/>
      <c r="S48" s="60"/>
      <c r="T48" s="60"/>
      <c r="U48" s="60"/>
      <c r="V48" s="58"/>
      <c r="W48" s="58"/>
      <c r="X48" s="106"/>
      <c r="Z48" s="3"/>
      <c r="AA48" s="1"/>
      <c r="AB48" s="1"/>
      <c r="AE48" s="107">
        <v>16500000</v>
      </c>
    </row>
    <row r="49" spans="1:31" s="107" customFormat="1" x14ac:dyDescent="0.2">
      <c r="A49" s="54"/>
      <c r="B49" s="1"/>
      <c r="C49" s="102"/>
      <c r="D49" s="103"/>
      <c r="E49" s="103"/>
      <c r="F49" s="103"/>
      <c r="G49" s="104"/>
      <c r="H49" s="58"/>
      <c r="I49" s="105"/>
      <c r="J49" s="104"/>
      <c r="K49" s="104"/>
      <c r="L49" s="104"/>
      <c r="M49" s="104"/>
      <c r="N49" s="104"/>
      <c r="O49" s="104"/>
      <c r="P49" s="104"/>
      <c r="Q49" s="104"/>
      <c r="R49" s="104"/>
      <c r="S49" s="60"/>
      <c r="T49" s="60"/>
      <c r="U49" s="60"/>
      <c r="V49" s="58"/>
      <c r="W49" s="58"/>
      <c r="X49" s="106"/>
      <c r="Z49" s="3"/>
      <c r="AA49" s="1"/>
      <c r="AB49" s="1"/>
      <c r="AE49" s="107">
        <v>12480000</v>
      </c>
    </row>
    <row r="50" spans="1:31" s="107" customFormat="1" x14ac:dyDescent="0.2">
      <c r="A50" s="54"/>
      <c r="B50" s="1"/>
      <c r="C50" s="102"/>
      <c r="D50" s="103"/>
      <c r="E50" s="103"/>
      <c r="F50" s="103"/>
      <c r="G50" s="104"/>
      <c r="H50" s="58"/>
      <c r="I50" s="105"/>
      <c r="J50" s="104"/>
      <c r="K50" s="104"/>
      <c r="L50" s="104"/>
      <c r="M50" s="104"/>
      <c r="N50" s="104"/>
      <c r="O50" s="104"/>
      <c r="P50" s="104"/>
      <c r="Q50" s="104"/>
      <c r="R50" s="104"/>
      <c r="S50" s="60"/>
      <c r="T50" s="60"/>
      <c r="U50" s="60"/>
      <c r="V50" s="58"/>
      <c r="W50" s="58"/>
      <c r="X50" s="106"/>
      <c r="Z50" s="3"/>
      <c r="AA50" s="1"/>
      <c r="AB50" s="1"/>
      <c r="AE50" s="107">
        <v>17500000</v>
      </c>
    </row>
    <row r="51" spans="1:31" s="107" customFormat="1" x14ac:dyDescent="0.2">
      <c r="A51" s="54"/>
      <c r="B51" s="1"/>
      <c r="C51" s="102"/>
      <c r="D51" s="103"/>
      <c r="E51" s="103"/>
      <c r="F51" s="103"/>
      <c r="G51" s="104"/>
      <c r="H51" s="58"/>
      <c r="I51" s="105"/>
      <c r="J51" s="104"/>
      <c r="K51" s="104"/>
      <c r="L51" s="104"/>
      <c r="M51" s="104"/>
      <c r="N51" s="104"/>
      <c r="O51" s="104"/>
      <c r="P51" s="104"/>
      <c r="Q51" s="104"/>
      <c r="R51" s="104"/>
      <c r="S51" s="60"/>
      <c r="T51" s="60"/>
      <c r="U51" s="60"/>
      <c r="V51" s="58"/>
      <c r="W51" s="58"/>
      <c r="X51" s="106"/>
      <c r="Z51" s="3"/>
      <c r="AA51" s="1"/>
      <c r="AB51" s="1"/>
      <c r="AE51" s="107">
        <v>35000000</v>
      </c>
    </row>
    <row r="52" spans="1:31" s="107" customFormat="1" x14ac:dyDescent="0.2">
      <c r="A52" s="54"/>
      <c r="B52" s="1"/>
      <c r="C52" s="102"/>
      <c r="D52" s="103"/>
      <c r="E52" s="103"/>
      <c r="F52" s="103"/>
      <c r="G52" s="104"/>
      <c r="H52" s="58"/>
      <c r="I52" s="105"/>
      <c r="J52" s="104"/>
      <c r="K52" s="104"/>
      <c r="L52" s="104"/>
      <c r="M52" s="104"/>
      <c r="N52" s="104"/>
      <c r="O52" s="104"/>
      <c r="P52" s="104"/>
      <c r="Q52" s="104"/>
      <c r="R52" s="104"/>
      <c r="S52" s="60"/>
      <c r="T52" s="60"/>
      <c r="U52" s="60"/>
      <c r="V52" s="58"/>
      <c r="W52" s="58"/>
      <c r="X52" s="106"/>
      <c r="Z52" s="3"/>
      <c r="AA52" s="1"/>
      <c r="AB52" s="1"/>
    </row>
    <row r="53" spans="1:31" s="107" customFormat="1" x14ac:dyDescent="0.2">
      <c r="A53" s="54"/>
      <c r="B53" s="1"/>
      <c r="C53" s="102"/>
      <c r="D53" s="103"/>
      <c r="E53" s="103"/>
      <c r="F53" s="103"/>
      <c r="G53" s="104"/>
      <c r="H53" s="58"/>
      <c r="I53" s="105"/>
      <c r="J53" s="104"/>
      <c r="K53" s="104"/>
      <c r="L53" s="104"/>
      <c r="M53" s="104"/>
      <c r="N53" s="104"/>
      <c r="O53" s="104"/>
      <c r="P53" s="104"/>
      <c r="Q53" s="104"/>
      <c r="R53" s="104"/>
      <c r="S53" s="60"/>
      <c r="T53" s="60"/>
      <c r="U53" s="60"/>
      <c r="V53" s="58"/>
      <c r="W53" s="58"/>
      <c r="X53" s="106"/>
      <c r="Z53" s="3"/>
      <c r="AA53" s="1"/>
      <c r="AB53" s="1"/>
      <c r="AE53" s="107">
        <v>24634000</v>
      </c>
    </row>
    <row r="54" spans="1:31" s="107" customFormat="1" x14ac:dyDescent="0.2">
      <c r="A54" s="54"/>
      <c r="B54" s="1"/>
      <c r="C54" s="102"/>
      <c r="D54" s="103"/>
      <c r="E54" s="103"/>
      <c r="F54" s="103"/>
      <c r="G54" s="104"/>
      <c r="H54" s="58"/>
      <c r="I54" s="105"/>
      <c r="J54" s="104"/>
      <c r="K54" s="104"/>
      <c r="L54" s="104"/>
      <c r="M54" s="104"/>
      <c r="N54" s="104"/>
      <c r="O54" s="104"/>
      <c r="P54" s="104"/>
      <c r="Q54" s="104"/>
      <c r="R54" s="104"/>
      <c r="S54" s="60"/>
      <c r="T54" s="60"/>
      <c r="U54" s="60"/>
      <c r="V54" s="58"/>
      <c r="W54" s="58"/>
      <c r="X54" s="106"/>
      <c r="Z54" s="3"/>
      <c r="AA54" s="1"/>
      <c r="AB54" s="1"/>
      <c r="AE54" s="107">
        <v>10000000</v>
      </c>
    </row>
    <row r="55" spans="1:31" s="107" customFormat="1" x14ac:dyDescent="0.2">
      <c r="A55" s="54"/>
      <c r="B55" s="1"/>
      <c r="C55" s="102"/>
      <c r="D55" s="103"/>
      <c r="E55" s="103"/>
      <c r="F55" s="103"/>
      <c r="G55" s="104"/>
      <c r="H55" s="58"/>
      <c r="I55" s="105"/>
      <c r="J55" s="104"/>
      <c r="K55" s="104"/>
      <c r="L55" s="104"/>
      <c r="M55" s="104"/>
      <c r="N55" s="104"/>
      <c r="O55" s="104"/>
      <c r="P55" s="104"/>
      <c r="Q55" s="104"/>
      <c r="R55" s="104"/>
      <c r="S55" s="60"/>
      <c r="T55" s="60"/>
      <c r="U55" s="60"/>
      <c r="V55" s="58"/>
      <c r="W55" s="58"/>
      <c r="X55" s="106"/>
      <c r="Z55" s="3"/>
      <c r="AA55" s="1"/>
      <c r="AB55" s="1"/>
      <c r="AE55" s="107">
        <f>SUM(AE34:AE54)</f>
        <v>296384300</v>
      </c>
    </row>
    <row r="56" spans="1:31" s="107" customFormat="1" x14ac:dyDescent="0.2">
      <c r="A56" s="54"/>
      <c r="B56" s="1"/>
      <c r="C56" s="102"/>
      <c r="D56" s="103"/>
      <c r="E56" s="103"/>
      <c r="F56" s="103"/>
      <c r="G56" s="104"/>
      <c r="H56" s="58"/>
      <c r="I56" s="105"/>
      <c r="J56" s="104"/>
      <c r="K56" s="104"/>
      <c r="L56" s="104"/>
      <c r="M56" s="104"/>
      <c r="N56" s="104"/>
      <c r="O56" s="104"/>
      <c r="P56" s="104"/>
      <c r="Q56" s="104"/>
      <c r="R56" s="104"/>
      <c r="S56" s="60"/>
      <c r="T56" s="60"/>
      <c r="U56" s="60"/>
      <c r="V56" s="58"/>
      <c r="W56" s="58"/>
      <c r="X56" s="106"/>
      <c r="Z56" s="3"/>
      <c r="AA56" s="1"/>
      <c r="AB56" s="1"/>
    </row>
    <row r="57" spans="1:31" s="107" customFormat="1" x14ac:dyDescent="0.2">
      <c r="A57" s="54"/>
      <c r="B57" s="1"/>
      <c r="C57" s="102"/>
      <c r="D57" s="103"/>
      <c r="E57" s="103"/>
      <c r="F57" s="103"/>
      <c r="G57" s="104"/>
      <c r="H57" s="58"/>
      <c r="I57" s="105"/>
      <c r="J57" s="104"/>
      <c r="K57" s="104"/>
      <c r="L57" s="104"/>
      <c r="M57" s="104"/>
      <c r="N57" s="104"/>
      <c r="O57" s="104"/>
      <c r="P57" s="104"/>
      <c r="Q57" s="104"/>
      <c r="R57" s="104"/>
      <c r="S57" s="60"/>
      <c r="T57" s="60"/>
      <c r="U57" s="60"/>
      <c r="V57" s="58"/>
      <c r="W57" s="58"/>
      <c r="X57" s="106"/>
      <c r="Z57" s="3"/>
      <c r="AA57" s="1"/>
      <c r="AB57" s="1"/>
    </row>
  </sheetData>
  <autoFilter ref="Z1:Z58"/>
  <mergeCells count="2">
    <mergeCell ref="A1:AA1"/>
    <mergeCell ref="A2:AA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57"/>
  <sheetViews>
    <sheetView zoomScale="70" zoomScaleNormal="70" workbookViewId="0">
      <selection activeCell="Z7" sqref="Z7"/>
    </sheetView>
  </sheetViews>
  <sheetFormatPr defaultRowHeight="24" outlineLevelCol="1" x14ac:dyDescent="0.2"/>
  <cols>
    <col min="1" max="1" width="8.5703125" style="54" customWidth="1"/>
    <col min="2" max="2" width="40.28515625" style="1" customWidth="1"/>
    <col min="3" max="3" width="19" style="102" customWidth="1"/>
    <col min="4" max="6" width="16.7109375" style="103" hidden="1" customWidth="1"/>
    <col min="7" max="7" width="17.5703125" style="104" customWidth="1"/>
    <col min="8" max="8" width="17.5703125" style="58" customWidth="1"/>
    <col min="9" max="9" width="15.5703125" style="105" hidden="1" customWidth="1" outlineLevel="1"/>
    <col min="10" max="18" width="15.5703125" style="104" hidden="1" customWidth="1" outlineLevel="1"/>
    <col min="19" max="19" width="17.7109375" style="60" customWidth="1" collapsed="1"/>
    <col min="20" max="21" width="16.7109375" style="60" hidden="1" customWidth="1"/>
    <col min="22" max="22" width="10.85546875" style="58" customWidth="1"/>
    <col min="23" max="23" width="10.85546875" style="58" hidden="1" customWidth="1"/>
    <col min="24" max="24" width="16.7109375" style="65" customWidth="1"/>
    <col min="25" max="25" width="16.7109375" style="107" customWidth="1"/>
    <col min="26" max="26" width="18" style="3" customWidth="1"/>
    <col min="27" max="27" width="24" style="1" customWidth="1"/>
    <col min="28" max="28" width="0" style="1" hidden="1" customWidth="1"/>
    <col min="29" max="16384" width="9.140625" style="1"/>
  </cols>
  <sheetData>
    <row r="1" spans="1:28" ht="27.75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3"/>
      <c r="T1" s="143"/>
      <c r="U1" s="143"/>
      <c r="V1" s="143"/>
      <c r="W1" s="143"/>
      <c r="X1" s="143"/>
      <c r="Y1" s="143"/>
      <c r="Z1" s="143"/>
      <c r="AA1" s="143"/>
    </row>
    <row r="2" spans="1:28" s="3" customFormat="1" ht="24" customHeight="1" x14ac:dyDescent="0.2">
      <c r="A2" s="145" t="s">
        <v>107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8" s="3" customFormat="1" ht="48" customHeight="1" x14ac:dyDescent="0.2">
      <c r="A3" s="4" t="s">
        <v>2</v>
      </c>
      <c r="B3" s="5" t="s">
        <v>3</v>
      </c>
      <c r="C3" s="66" t="s">
        <v>4</v>
      </c>
      <c r="D3" s="67" t="s">
        <v>5</v>
      </c>
      <c r="E3" s="67" t="s">
        <v>6</v>
      </c>
      <c r="F3" s="67" t="s">
        <v>7</v>
      </c>
      <c r="G3" s="67" t="s">
        <v>8</v>
      </c>
      <c r="H3" s="5" t="s">
        <v>9</v>
      </c>
      <c r="I3" s="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9" t="s">
        <v>20</v>
      </c>
      <c r="T3" s="9"/>
      <c r="U3" s="9"/>
      <c r="V3" s="4" t="s">
        <v>21</v>
      </c>
      <c r="W3" s="4"/>
      <c r="X3" s="10" t="s">
        <v>22</v>
      </c>
      <c r="Y3" s="68" t="s">
        <v>23</v>
      </c>
      <c r="Z3" s="5" t="s">
        <v>24</v>
      </c>
      <c r="AA3" s="5" t="s">
        <v>25</v>
      </c>
    </row>
    <row r="4" spans="1:28" s="3" customFormat="1" ht="3" customHeight="1" x14ac:dyDescent="0.2">
      <c r="A4" s="12"/>
      <c r="B4" s="13"/>
      <c r="C4" s="69"/>
      <c r="D4" s="70"/>
      <c r="E4" s="70"/>
      <c r="F4" s="70"/>
      <c r="G4" s="71"/>
      <c r="H4" s="17"/>
      <c r="I4" s="18"/>
      <c r="J4" s="17"/>
      <c r="K4" s="17"/>
      <c r="L4" s="17"/>
      <c r="M4" s="17"/>
      <c r="N4" s="17"/>
      <c r="O4" s="17"/>
      <c r="P4" s="17"/>
      <c r="Q4" s="17"/>
      <c r="R4" s="17"/>
      <c r="S4" s="19"/>
      <c r="T4" s="19"/>
      <c r="U4" s="19"/>
      <c r="V4" s="17"/>
      <c r="W4" s="17"/>
      <c r="X4" s="20"/>
      <c r="Y4" s="72"/>
      <c r="Z4" s="22"/>
      <c r="AA4" s="23"/>
    </row>
    <row r="5" spans="1:28" s="3" customFormat="1" ht="46.5" customHeight="1" x14ac:dyDescent="0.2">
      <c r="A5" s="24"/>
      <c r="B5" s="25" t="s">
        <v>26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>
        <v>100</v>
      </c>
      <c r="X5" s="74"/>
      <c r="Y5" s="74"/>
      <c r="Z5" s="24"/>
      <c r="AA5" s="28"/>
      <c r="AB5" s="3" t="s">
        <v>27</v>
      </c>
    </row>
    <row r="6" spans="1:28" s="3" customFormat="1" ht="96.75" customHeight="1" x14ac:dyDescent="0.2">
      <c r="A6" s="75"/>
      <c r="B6" s="76" t="s">
        <v>28</v>
      </c>
      <c r="C6" s="77">
        <v>1800000</v>
      </c>
      <c r="D6" s="78"/>
      <c r="E6" s="78"/>
      <c r="F6" s="78"/>
      <c r="G6" s="78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>
        <f>S6*W6/C6</f>
        <v>0</v>
      </c>
      <c r="W6" s="78">
        <v>100</v>
      </c>
      <c r="X6" s="79">
        <f>C6-S6</f>
        <v>1800000</v>
      </c>
      <c r="Y6" s="79"/>
      <c r="Z6" s="79" t="s">
        <v>29</v>
      </c>
      <c r="AA6" s="79" t="s">
        <v>85</v>
      </c>
    </row>
    <row r="7" spans="1:28" s="3" customFormat="1" ht="30" customHeight="1" x14ac:dyDescent="0.2">
      <c r="A7" s="24"/>
      <c r="B7" s="25" t="s">
        <v>31</v>
      </c>
      <c r="C7" s="81"/>
      <c r="D7" s="82"/>
      <c r="E7" s="82"/>
      <c r="F7" s="82"/>
      <c r="G7" s="74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83"/>
      <c r="T7" s="83"/>
      <c r="U7" s="83"/>
      <c r="V7" s="36"/>
      <c r="W7" s="74">
        <v>100</v>
      </c>
      <c r="X7" s="37"/>
      <c r="Y7" s="84"/>
      <c r="Z7" s="24"/>
      <c r="AA7" s="28"/>
      <c r="AB7" s="3" t="s">
        <v>32</v>
      </c>
    </row>
    <row r="8" spans="1:28" s="3" customFormat="1" ht="47.25" customHeight="1" x14ac:dyDescent="0.2">
      <c r="A8" s="22"/>
      <c r="B8" s="29" t="s">
        <v>33</v>
      </c>
      <c r="C8" s="85">
        <v>7500000</v>
      </c>
      <c r="D8" s="86"/>
      <c r="E8" s="86"/>
      <c r="F8" s="86"/>
      <c r="G8" s="71">
        <v>6537000</v>
      </c>
      <c r="H8" s="17" t="s">
        <v>93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87"/>
      <c r="T8" s="87"/>
      <c r="U8" s="87"/>
      <c r="V8" s="88">
        <f>S8*W8/C8</f>
        <v>0</v>
      </c>
      <c r="W8" s="74">
        <v>100</v>
      </c>
      <c r="X8" s="31">
        <f t="shared" ref="X8:X40" si="0">C8-S8</f>
        <v>7500000</v>
      </c>
      <c r="Y8" s="72">
        <f>C8-G8</f>
        <v>963000</v>
      </c>
      <c r="Z8" s="22" t="s">
        <v>34</v>
      </c>
      <c r="AA8" s="45" t="s">
        <v>87</v>
      </c>
    </row>
    <row r="9" spans="1:28" s="3" customFormat="1" ht="49.5" customHeight="1" x14ac:dyDescent="0.2">
      <c r="A9" s="22"/>
      <c r="B9" s="29" t="s">
        <v>36</v>
      </c>
      <c r="C9" s="85">
        <v>50000000</v>
      </c>
      <c r="D9" s="86"/>
      <c r="E9" s="86"/>
      <c r="F9" s="86"/>
      <c r="G9" s="89">
        <v>37720000</v>
      </c>
      <c r="H9" s="71" t="s">
        <v>94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87"/>
      <c r="T9" s="87"/>
      <c r="U9" s="87"/>
      <c r="V9" s="88">
        <f>S9*W9/C9</f>
        <v>0</v>
      </c>
      <c r="W9" s="74">
        <v>100</v>
      </c>
      <c r="X9" s="31">
        <f t="shared" si="0"/>
        <v>50000000</v>
      </c>
      <c r="Y9" s="72">
        <f>C9-G9</f>
        <v>12280000</v>
      </c>
      <c r="Z9" s="22" t="s">
        <v>34</v>
      </c>
      <c r="AA9" s="45" t="s">
        <v>87</v>
      </c>
    </row>
    <row r="10" spans="1:28" s="3" customFormat="1" ht="48.75" customHeight="1" x14ac:dyDescent="0.2">
      <c r="A10" s="24"/>
      <c r="B10" s="25" t="s">
        <v>37</v>
      </c>
      <c r="C10" s="81"/>
      <c r="D10" s="82"/>
      <c r="E10" s="82"/>
      <c r="F10" s="82"/>
      <c r="G10" s="82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83"/>
      <c r="V10" s="28"/>
      <c r="W10" s="74">
        <v>100</v>
      </c>
      <c r="X10" s="37"/>
      <c r="Y10" s="28"/>
      <c r="Z10" s="28"/>
      <c r="AA10" s="28"/>
    </row>
    <row r="11" spans="1:28" s="3" customFormat="1" ht="48.75" customHeight="1" x14ac:dyDescent="0.2">
      <c r="A11" s="22"/>
      <c r="B11" s="29" t="s">
        <v>38</v>
      </c>
      <c r="C11" s="85">
        <v>9500000</v>
      </c>
      <c r="D11" s="86"/>
      <c r="E11" s="86"/>
      <c r="F11" s="86"/>
      <c r="G11" s="71">
        <v>9490000</v>
      </c>
      <c r="H11" s="17" t="s">
        <v>95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87">
        <v>1423500</v>
      </c>
      <c r="T11" s="87"/>
      <c r="U11" s="87"/>
      <c r="V11" s="88">
        <f>S11*W11/C11</f>
        <v>14.98421052631579</v>
      </c>
      <c r="W11" s="74">
        <v>100</v>
      </c>
      <c r="X11" s="31">
        <f t="shared" si="0"/>
        <v>8076500</v>
      </c>
      <c r="Y11" s="72">
        <f>C11-G11</f>
        <v>10000</v>
      </c>
      <c r="Z11" s="22" t="s">
        <v>39</v>
      </c>
      <c r="AA11" s="45" t="s">
        <v>87</v>
      </c>
      <c r="AB11" s="3" t="s">
        <v>32</v>
      </c>
    </row>
    <row r="12" spans="1:28" s="3" customFormat="1" ht="48" customHeight="1" x14ac:dyDescent="0.2">
      <c r="A12" s="22"/>
      <c r="B12" s="29" t="s">
        <v>41</v>
      </c>
      <c r="C12" s="85">
        <v>9600000</v>
      </c>
      <c r="D12" s="86"/>
      <c r="E12" s="86"/>
      <c r="F12" s="86"/>
      <c r="G12" s="71">
        <v>9590000</v>
      </c>
      <c r="H12" s="17" t="s">
        <v>96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9"/>
      <c r="T12" s="19"/>
      <c r="U12" s="87"/>
      <c r="V12" s="88">
        <f t="shared" ref="V12:V41" si="1">S12*W12/C12</f>
        <v>0</v>
      </c>
      <c r="W12" s="74">
        <v>100</v>
      </c>
      <c r="X12" s="31">
        <f t="shared" si="0"/>
        <v>9600000</v>
      </c>
      <c r="Y12" s="72">
        <f t="shared" ref="Y12:Y29" si="2">C12-G12</f>
        <v>10000</v>
      </c>
      <c r="Z12" s="22" t="s">
        <v>39</v>
      </c>
      <c r="AA12" s="45" t="s">
        <v>87</v>
      </c>
      <c r="AB12" s="3" t="s">
        <v>32</v>
      </c>
    </row>
    <row r="13" spans="1:28" s="3" customFormat="1" ht="45" customHeight="1" x14ac:dyDescent="0.2">
      <c r="A13" s="22"/>
      <c r="B13" s="29" t="s">
        <v>42</v>
      </c>
      <c r="C13" s="85">
        <v>9000000</v>
      </c>
      <c r="D13" s="86"/>
      <c r="E13" s="86"/>
      <c r="F13" s="86"/>
      <c r="G13" s="71">
        <v>8991349</v>
      </c>
      <c r="H13" s="17" t="s">
        <v>96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87"/>
      <c r="T13" s="87"/>
      <c r="U13" s="87"/>
      <c r="V13" s="88">
        <f t="shared" si="1"/>
        <v>0</v>
      </c>
      <c r="W13" s="74">
        <v>100</v>
      </c>
      <c r="X13" s="31">
        <f t="shared" si="0"/>
        <v>9000000</v>
      </c>
      <c r="Y13" s="72">
        <f t="shared" si="2"/>
        <v>8651</v>
      </c>
      <c r="Z13" s="22" t="s">
        <v>39</v>
      </c>
      <c r="AA13" s="45" t="s">
        <v>87</v>
      </c>
    </row>
    <row r="14" spans="1:28" s="3" customFormat="1" ht="49.5" customHeight="1" x14ac:dyDescent="0.2">
      <c r="A14" s="22"/>
      <c r="B14" s="29" t="s">
        <v>43</v>
      </c>
      <c r="C14" s="85">
        <v>9950000</v>
      </c>
      <c r="D14" s="86"/>
      <c r="E14" s="86"/>
      <c r="F14" s="86"/>
      <c r="G14" s="71">
        <v>9939000</v>
      </c>
      <c r="H14" s="17" t="s">
        <v>96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87">
        <v>1490850</v>
      </c>
      <c r="T14" s="87"/>
      <c r="U14" s="87"/>
      <c r="V14" s="88">
        <f t="shared" si="1"/>
        <v>14.983417085427135</v>
      </c>
      <c r="W14" s="74">
        <v>100</v>
      </c>
      <c r="X14" s="31">
        <f t="shared" si="0"/>
        <v>8459150</v>
      </c>
      <c r="Y14" s="72">
        <f t="shared" si="2"/>
        <v>11000</v>
      </c>
      <c r="Z14" s="22" t="s">
        <v>39</v>
      </c>
      <c r="AA14" s="45" t="s">
        <v>87</v>
      </c>
    </row>
    <row r="15" spans="1:28" s="3" customFormat="1" ht="48" x14ac:dyDescent="0.2">
      <c r="A15" s="22"/>
      <c r="B15" s="29" t="s">
        <v>44</v>
      </c>
      <c r="C15" s="85">
        <v>8400000</v>
      </c>
      <c r="D15" s="86"/>
      <c r="E15" s="86"/>
      <c r="F15" s="86"/>
      <c r="G15" s="71">
        <v>8390000</v>
      </c>
      <c r="H15" s="17" t="s">
        <v>97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9"/>
      <c r="T15" s="19"/>
      <c r="U15" s="87"/>
      <c r="V15" s="88">
        <f t="shared" si="1"/>
        <v>0</v>
      </c>
      <c r="W15" s="74">
        <v>100</v>
      </c>
      <c r="X15" s="31">
        <f t="shared" si="0"/>
        <v>8400000</v>
      </c>
      <c r="Y15" s="72">
        <f t="shared" si="2"/>
        <v>10000</v>
      </c>
      <c r="Z15" s="22" t="s">
        <v>39</v>
      </c>
      <c r="AA15" s="45" t="s">
        <v>87</v>
      </c>
      <c r="AB15" s="3" t="s">
        <v>32</v>
      </c>
    </row>
    <row r="16" spans="1:28" s="3" customFormat="1" ht="45.75" customHeight="1" x14ac:dyDescent="0.2">
      <c r="A16" s="22"/>
      <c r="B16" s="29" t="s">
        <v>45</v>
      </c>
      <c r="C16" s="85">
        <v>8500000</v>
      </c>
      <c r="D16" s="86"/>
      <c r="E16" s="86"/>
      <c r="F16" s="86"/>
      <c r="G16" s="71">
        <v>8482000</v>
      </c>
      <c r="H16" s="17" t="s">
        <v>96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9">
        <v>1272300</v>
      </c>
      <c r="T16" s="19"/>
      <c r="U16" s="87"/>
      <c r="V16" s="87">
        <f t="shared" si="1"/>
        <v>14.968235294117648</v>
      </c>
      <c r="W16" s="74">
        <v>100</v>
      </c>
      <c r="X16" s="31">
        <f t="shared" si="0"/>
        <v>7227700</v>
      </c>
      <c r="Y16" s="72">
        <f t="shared" si="2"/>
        <v>18000</v>
      </c>
      <c r="Z16" s="22" t="s">
        <v>39</v>
      </c>
      <c r="AA16" s="45" t="s">
        <v>87</v>
      </c>
      <c r="AB16" s="3" t="s">
        <v>32</v>
      </c>
    </row>
    <row r="17" spans="1:28" s="3" customFormat="1" ht="75" customHeight="1" x14ac:dyDescent="0.2">
      <c r="A17" s="22"/>
      <c r="B17" s="29" t="s">
        <v>46</v>
      </c>
      <c r="C17" s="85">
        <v>21500000</v>
      </c>
      <c r="D17" s="86"/>
      <c r="E17" s="86"/>
      <c r="F17" s="86"/>
      <c r="G17" s="71">
        <v>21480000</v>
      </c>
      <c r="H17" s="17" t="s">
        <v>98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87"/>
      <c r="T17" s="87"/>
      <c r="U17" s="87"/>
      <c r="V17" s="88">
        <f t="shared" si="1"/>
        <v>0</v>
      </c>
      <c r="W17" s="74">
        <v>100</v>
      </c>
      <c r="X17" s="31">
        <f t="shared" si="0"/>
        <v>21500000</v>
      </c>
      <c r="Y17" s="72">
        <f t="shared" si="2"/>
        <v>20000</v>
      </c>
      <c r="Z17" s="22" t="s">
        <v>39</v>
      </c>
      <c r="AA17" s="45" t="s">
        <v>87</v>
      </c>
      <c r="AB17" s="3" t="s">
        <v>32</v>
      </c>
    </row>
    <row r="18" spans="1:28" s="3" customFormat="1" ht="75" customHeight="1" x14ac:dyDescent="0.2">
      <c r="A18" s="22"/>
      <c r="B18" s="29" t="s">
        <v>48</v>
      </c>
      <c r="C18" s="85">
        <v>28450000</v>
      </c>
      <c r="D18" s="86"/>
      <c r="E18" s="86"/>
      <c r="F18" s="86"/>
      <c r="G18" s="71">
        <v>28428000</v>
      </c>
      <c r="H18" s="17" t="s">
        <v>99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87"/>
      <c r="T18" s="87"/>
      <c r="U18" s="87"/>
      <c r="V18" s="88">
        <f t="shared" si="1"/>
        <v>0</v>
      </c>
      <c r="W18" s="74">
        <v>100</v>
      </c>
      <c r="X18" s="31">
        <f t="shared" si="0"/>
        <v>28450000</v>
      </c>
      <c r="Y18" s="72">
        <f t="shared" si="2"/>
        <v>22000</v>
      </c>
      <c r="Z18" s="22" t="s">
        <v>39</v>
      </c>
      <c r="AA18" s="45" t="s">
        <v>87</v>
      </c>
    </row>
    <row r="19" spans="1:28" s="3" customFormat="1" ht="75" customHeight="1" x14ac:dyDescent="0.2">
      <c r="A19" s="22"/>
      <c r="B19" s="29" t="s">
        <v>49</v>
      </c>
      <c r="C19" s="85">
        <v>15500000</v>
      </c>
      <c r="D19" s="86"/>
      <c r="E19" s="86"/>
      <c r="F19" s="86"/>
      <c r="G19" s="71">
        <v>15493000</v>
      </c>
      <c r="H19" s="17" t="s">
        <v>100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87"/>
      <c r="T19" s="87"/>
      <c r="U19" s="87"/>
      <c r="V19" s="88">
        <f t="shared" si="1"/>
        <v>0</v>
      </c>
      <c r="W19" s="74">
        <v>100</v>
      </c>
      <c r="X19" s="31">
        <f t="shared" si="0"/>
        <v>15500000</v>
      </c>
      <c r="Y19" s="72">
        <f t="shared" si="2"/>
        <v>7000</v>
      </c>
      <c r="Z19" s="22" t="s">
        <v>39</v>
      </c>
      <c r="AA19" s="45" t="s">
        <v>87</v>
      </c>
    </row>
    <row r="20" spans="1:28" s="3" customFormat="1" ht="75" customHeight="1" x14ac:dyDescent="0.2">
      <c r="A20" s="22"/>
      <c r="B20" s="29" t="s">
        <v>50</v>
      </c>
      <c r="C20" s="85">
        <v>25000000</v>
      </c>
      <c r="D20" s="86"/>
      <c r="E20" s="86"/>
      <c r="F20" s="86"/>
      <c r="G20" s="71">
        <v>24880000</v>
      </c>
      <c r="H20" s="17" t="s">
        <v>101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9"/>
      <c r="T20" s="19"/>
      <c r="U20" s="87"/>
      <c r="V20" s="88">
        <f t="shared" si="1"/>
        <v>0</v>
      </c>
      <c r="W20" s="74">
        <v>100</v>
      </c>
      <c r="X20" s="31">
        <f t="shared" si="0"/>
        <v>25000000</v>
      </c>
      <c r="Y20" s="72">
        <f t="shared" si="2"/>
        <v>120000</v>
      </c>
      <c r="Z20" s="22" t="s">
        <v>39</v>
      </c>
      <c r="AA20" s="45" t="s">
        <v>87</v>
      </c>
    </row>
    <row r="21" spans="1:28" s="3" customFormat="1" ht="75" customHeight="1" x14ac:dyDescent="0.2">
      <c r="A21" s="22"/>
      <c r="B21" s="29" t="s">
        <v>51</v>
      </c>
      <c r="C21" s="85">
        <v>8170300</v>
      </c>
      <c r="D21" s="86"/>
      <c r="E21" s="86"/>
      <c r="F21" s="86"/>
      <c r="G21" s="71">
        <v>8150000</v>
      </c>
      <c r="H21" s="17" t="s">
        <v>96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87"/>
      <c r="T21" s="87"/>
      <c r="U21" s="87"/>
      <c r="V21" s="88">
        <f t="shared" si="1"/>
        <v>0</v>
      </c>
      <c r="W21" s="74">
        <v>100</v>
      </c>
      <c r="X21" s="31">
        <f t="shared" si="0"/>
        <v>8170300</v>
      </c>
      <c r="Y21" s="72">
        <f t="shared" si="2"/>
        <v>20300</v>
      </c>
      <c r="Z21" s="22" t="s">
        <v>39</v>
      </c>
      <c r="AA21" s="45" t="s">
        <v>87</v>
      </c>
      <c r="AB21" s="3" t="s">
        <v>32</v>
      </c>
    </row>
    <row r="22" spans="1:28" s="3" customFormat="1" ht="68.25" customHeight="1" x14ac:dyDescent="0.2">
      <c r="A22" s="22"/>
      <c r="B22" s="29" t="s">
        <v>52</v>
      </c>
      <c r="C22" s="93">
        <v>29200000</v>
      </c>
      <c r="D22" s="71"/>
      <c r="E22" s="71"/>
      <c r="F22" s="71"/>
      <c r="G22" s="71">
        <v>29170000</v>
      </c>
      <c r="H22" s="31" t="s">
        <v>98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19"/>
      <c r="T22" s="19"/>
      <c r="U22" s="87"/>
      <c r="V22" s="88">
        <f t="shared" si="1"/>
        <v>0</v>
      </c>
      <c r="W22" s="74">
        <v>100</v>
      </c>
      <c r="X22" s="31">
        <f t="shared" si="0"/>
        <v>29200000</v>
      </c>
      <c r="Y22" s="72">
        <f t="shared" si="2"/>
        <v>30000</v>
      </c>
      <c r="Z22" s="22" t="s">
        <v>39</v>
      </c>
      <c r="AA22" s="45" t="s">
        <v>87</v>
      </c>
      <c r="AB22" s="3" t="s">
        <v>27</v>
      </c>
    </row>
    <row r="23" spans="1:28" s="3" customFormat="1" ht="78" customHeight="1" x14ac:dyDescent="0.2">
      <c r="A23" s="22"/>
      <c r="B23" s="29" t="s">
        <v>53</v>
      </c>
      <c r="C23" s="93">
        <v>24500000</v>
      </c>
      <c r="D23" s="71"/>
      <c r="E23" s="71"/>
      <c r="F23" s="71"/>
      <c r="G23" s="71">
        <v>24485000</v>
      </c>
      <c r="H23" s="31" t="s">
        <v>102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87"/>
      <c r="V23" s="88">
        <f t="shared" si="1"/>
        <v>0</v>
      </c>
      <c r="W23" s="74">
        <v>100</v>
      </c>
      <c r="X23" s="31">
        <f t="shared" si="0"/>
        <v>24500000</v>
      </c>
      <c r="Y23" s="72">
        <f t="shared" si="2"/>
        <v>15000</v>
      </c>
      <c r="Z23" s="22" t="s">
        <v>39</v>
      </c>
      <c r="AA23" s="45" t="s">
        <v>87</v>
      </c>
    </row>
    <row r="24" spans="1:28" s="3" customFormat="1" ht="94.5" customHeight="1" x14ac:dyDescent="0.2">
      <c r="A24" s="22"/>
      <c r="B24" s="29" t="s">
        <v>54</v>
      </c>
      <c r="C24" s="85">
        <v>7650000</v>
      </c>
      <c r="D24" s="86"/>
      <c r="E24" s="86"/>
      <c r="F24" s="86"/>
      <c r="G24" s="71">
        <v>7640000</v>
      </c>
      <c r="H24" s="17" t="s">
        <v>95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87">
        <v>1146000</v>
      </c>
      <c r="T24" s="87"/>
      <c r="U24" s="87"/>
      <c r="V24" s="87">
        <f t="shared" si="1"/>
        <v>14.980392156862745</v>
      </c>
      <c r="W24" s="74">
        <v>100</v>
      </c>
      <c r="X24" s="31">
        <f t="shared" si="0"/>
        <v>6504000</v>
      </c>
      <c r="Y24" s="72">
        <f t="shared" si="2"/>
        <v>10000</v>
      </c>
      <c r="Z24" s="22" t="s">
        <v>39</v>
      </c>
      <c r="AA24" s="45" t="s">
        <v>87</v>
      </c>
      <c r="AB24" s="3" t="s">
        <v>32</v>
      </c>
    </row>
    <row r="25" spans="1:28" s="3" customFormat="1" ht="69.75" customHeight="1" x14ac:dyDescent="0.2">
      <c r="A25" s="22"/>
      <c r="B25" s="29" t="s">
        <v>55</v>
      </c>
      <c r="C25" s="85">
        <v>11500000</v>
      </c>
      <c r="D25" s="86"/>
      <c r="E25" s="86"/>
      <c r="F25" s="86"/>
      <c r="G25" s="86">
        <v>11405000</v>
      </c>
      <c r="H25" s="31" t="s">
        <v>103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9"/>
      <c r="T25" s="19"/>
      <c r="U25" s="87"/>
      <c r="V25" s="88">
        <f t="shared" si="1"/>
        <v>0</v>
      </c>
      <c r="W25" s="71">
        <v>100</v>
      </c>
      <c r="X25" s="31">
        <f t="shared" si="0"/>
        <v>11500000</v>
      </c>
      <c r="Y25" s="72">
        <f t="shared" si="2"/>
        <v>95000</v>
      </c>
      <c r="Z25" s="22" t="s">
        <v>39</v>
      </c>
      <c r="AA25" s="45" t="s">
        <v>87</v>
      </c>
      <c r="AB25" s="3" t="s">
        <v>32</v>
      </c>
    </row>
    <row r="26" spans="1:28" s="3" customFormat="1" ht="71.25" customHeight="1" x14ac:dyDescent="0.2">
      <c r="A26" s="22"/>
      <c r="B26" s="29" t="s">
        <v>56</v>
      </c>
      <c r="C26" s="85">
        <v>16500000</v>
      </c>
      <c r="D26" s="86"/>
      <c r="E26" s="86"/>
      <c r="F26" s="86"/>
      <c r="G26" s="71">
        <v>16470000</v>
      </c>
      <c r="H26" s="31" t="s">
        <v>100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87"/>
      <c r="T26" s="87"/>
      <c r="U26" s="87"/>
      <c r="V26" s="88">
        <f t="shared" si="1"/>
        <v>0</v>
      </c>
      <c r="W26" s="74">
        <v>100</v>
      </c>
      <c r="X26" s="31">
        <f t="shared" si="0"/>
        <v>16500000</v>
      </c>
      <c r="Y26" s="72">
        <f t="shared" si="2"/>
        <v>30000</v>
      </c>
      <c r="Z26" s="22" t="s">
        <v>39</v>
      </c>
      <c r="AA26" s="45" t="s">
        <v>87</v>
      </c>
      <c r="AB26" s="3" t="s">
        <v>32</v>
      </c>
    </row>
    <row r="27" spans="1:28" s="3" customFormat="1" ht="73.5" customHeight="1" x14ac:dyDescent="0.2">
      <c r="A27" s="22"/>
      <c r="B27" s="29" t="s">
        <v>57</v>
      </c>
      <c r="C27" s="85">
        <v>12480000</v>
      </c>
      <c r="D27" s="86"/>
      <c r="E27" s="86"/>
      <c r="F27" s="86"/>
      <c r="G27" s="71">
        <v>12475000</v>
      </c>
      <c r="H27" s="31" t="s">
        <v>100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87"/>
      <c r="T27" s="87"/>
      <c r="U27" s="87"/>
      <c r="V27" s="88">
        <f t="shared" si="1"/>
        <v>0</v>
      </c>
      <c r="W27" s="74">
        <v>100</v>
      </c>
      <c r="X27" s="31">
        <f t="shared" si="0"/>
        <v>12480000</v>
      </c>
      <c r="Y27" s="72">
        <f t="shared" si="2"/>
        <v>5000</v>
      </c>
      <c r="Z27" s="22" t="s">
        <v>39</v>
      </c>
      <c r="AA27" s="45" t="s">
        <v>87</v>
      </c>
      <c r="AB27" s="3" t="s">
        <v>32</v>
      </c>
    </row>
    <row r="28" spans="1:28" s="3" customFormat="1" ht="72" customHeight="1" x14ac:dyDescent="0.2">
      <c r="A28" s="22"/>
      <c r="B28" s="29" t="s">
        <v>58</v>
      </c>
      <c r="C28" s="85">
        <v>17500000</v>
      </c>
      <c r="D28" s="86"/>
      <c r="E28" s="86"/>
      <c r="F28" s="86"/>
      <c r="G28" s="86">
        <v>17000000</v>
      </c>
      <c r="H28" s="31" t="s">
        <v>100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87"/>
      <c r="V28" s="88">
        <f t="shared" si="1"/>
        <v>0</v>
      </c>
      <c r="W28" s="74">
        <v>100</v>
      </c>
      <c r="X28" s="31">
        <f t="shared" si="0"/>
        <v>17500000</v>
      </c>
      <c r="Y28" s="72">
        <f t="shared" si="2"/>
        <v>500000</v>
      </c>
      <c r="Z28" s="22" t="s">
        <v>39</v>
      </c>
      <c r="AA28" s="45" t="s">
        <v>87</v>
      </c>
    </row>
    <row r="29" spans="1:28" s="3" customFormat="1" ht="111" customHeight="1" x14ac:dyDescent="0.2">
      <c r="A29" s="22"/>
      <c r="B29" s="29" t="s">
        <v>59</v>
      </c>
      <c r="C29" s="85">
        <v>35000000</v>
      </c>
      <c r="D29" s="86"/>
      <c r="E29" s="86"/>
      <c r="F29" s="86"/>
      <c r="G29" s="71">
        <v>34798000</v>
      </c>
      <c r="H29" s="31" t="s">
        <v>103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87"/>
      <c r="T29" s="87"/>
      <c r="U29" s="87"/>
      <c r="V29" s="88">
        <f t="shared" si="1"/>
        <v>0</v>
      </c>
      <c r="W29" s="74">
        <v>100</v>
      </c>
      <c r="X29" s="31">
        <f t="shared" si="0"/>
        <v>35000000</v>
      </c>
      <c r="Y29" s="72">
        <f t="shared" si="2"/>
        <v>202000</v>
      </c>
      <c r="Z29" s="22" t="s">
        <v>39</v>
      </c>
      <c r="AA29" s="45" t="s">
        <v>87</v>
      </c>
      <c r="AB29" s="3" t="s">
        <v>32</v>
      </c>
    </row>
    <row r="30" spans="1:28" s="3" customFormat="1" ht="24.75" customHeight="1" x14ac:dyDescent="0.2">
      <c r="A30" s="24"/>
      <c r="B30" s="25" t="s">
        <v>60</v>
      </c>
      <c r="C30" s="81"/>
      <c r="D30" s="82"/>
      <c r="E30" s="82"/>
      <c r="F30" s="82"/>
      <c r="G30" s="74"/>
      <c r="H30" s="18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83"/>
      <c r="T30" s="83"/>
      <c r="U30" s="83"/>
      <c r="V30" s="36"/>
      <c r="W30" s="74">
        <v>100</v>
      </c>
      <c r="X30" s="37"/>
      <c r="Y30" s="84"/>
      <c r="Z30" s="24"/>
      <c r="AA30" s="28"/>
      <c r="AB30" s="3" t="s">
        <v>32</v>
      </c>
    </row>
    <row r="31" spans="1:28" s="3" customFormat="1" ht="75" customHeight="1" x14ac:dyDescent="0.2">
      <c r="A31" s="22"/>
      <c r="B31" s="29" t="s">
        <v>61</v>
      </c>
      <c r="C31" s="85">
        <v>24634000</v>
      </c>
      <c r="D31" s="86"/>
      <c r="E31" s="86"/>
      <c r="F31" s="86"/>
      <c r="G31" s="71">
        <v>19994000</v>
      </c>
      <c r="H31" s="17" t="s">
        <v>90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9"/>
      <c r="T31" s="19"/>
      <c r="U31" s="87"/>
      <c r="V31" s="88">
        <f t="shared" si="1"/>
        <v>0</v>
      </c>
      <c r="W31" s="74">
        <v>100</v>
      </c>
      <c r="X31" s="31">
        <f t="shared" si="0"/>
        <v>24634000</v>
      </c>
      <c r="Y31" s="72">
        <f>C31-G31</f>
        <v>4640000</v>
      </c>
      <c r="Z31" s="22" t="s">
        <v>62</v>
      </c>
      <c r="AA31" s="45" t="s">
        <v>87</v>
      </c>
      <c r="AB31" s="3" t="s">
        <v>32</v>
      </c>
    </row>
    <row r="32" spans="1:28" s="3" customFormat="1" ht="45.75" customHeight="1" x14ac:dyDescent="0.2">
      <c r="A32" s="24"/>
      <c r="B32" s="25" t="s">
        <v>64</v>
      </c>
      <c r="C32" s="81"/>
      <c r="D32" s="82"/>
      <c r="E32" s="82"/>
      <c r="F32" s="82"/>
      <c r="G32" s="8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83"/>
      <c r="V32" s="28"/>
      <c r="W32" s="74">
        <v>100</v>
      </c>
      <c r="X32" s="37"/>
      <c r="Y32" s="28"/>
      <c r="Z32" s="28"/>
      <c r="AA32" s="28"/>
    </row>
    <row r="33" spans="1:28" s="3" customFormat="1" ht="72" customHeight="1" x14ac:dyDescent="0.2">
      <c r="A33" s="22"/>
      <c r="B33" s="29" t="s">
        <v>65</v>
      </c>
      <c r="C33" s="85">
        <v>3000000</v>
      </c>
      <c r="D33" s="86"/>
      <c r="E33" s="86"/>
      <c r="F33" s="86"/>
      <c r="G33" s="71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9"/>
      <c r="T33" s="19"/>
      <c r="U33" s="87"/>
      <c r="V33" s="88">
        <f t="shared" si="1"/>
        <v>0</v>
      </c>
      <c r="W33" s="74">
        <v>100</v>
      </c>
      <c r="X33" s="31">
        <f t="shared" si="0"/>
        <v>3000000</v>
      </c>
      <c r="Y33" s="72"/>
      <c r="Z33" s="22" t="s">
        <v>66</v>
      </c>
      <c r="AA33" s="45" t="s">
        <v>104</v>
      </c>
      <c r="AB33" s="3" t="s">
        <v>32</v>
      </c>
    </row>
    <row r="34" spans="1:28" s="3" customFormat="1" ht="72" customHeight="1" x14ac:dyDescent="0.2">
      <c r="A34" s="22"/>
      <c r="B34" s="29" t="s">
        <v>68</v>
      </c>
      <c r="C34" s="93">
        <v>3000000</v>
      </c>
      <c r="D34" s="71"/>
      <c r="E34" s="71"/>
      <c r="F34" s="71"/>
      <c r="G34" s="7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19"/>
      <c r="T34" s="19"/>
      <c r="U34" s="87"/>
      <c r="V34" s="88">
        <f t="shared" si="1"/>
        <v>0</v>
      </c>
      <c r="W34" s="74">
        <v>100</v>
      </c>
      <c r="X34" s="31">
        <f t="shared" si="0"/>
        <v>3000000</v>
      </c>
      <c r="Y34" s="72"/>
      <c r="Z34" s="22" t="s">
        <v>66</v>
      </c>
      <c r="AA34" s="45" t="s">
        <v>104</v>
      </c>
      <c r="AB34" s="3" t="s">
        <v>27</v>
      </c>
    </row>
    <row r="35" spans="1:28" s="3" customFormat="1" ht="72" customHeight="1" x14ac:dyDescent="0.2">
      <c r="A35" s="75"/>
      <c r="B35" s="76" t="s">
        <v>70</v>
      </c>
      <c r="C35" s="77">
        <v>2000000</v>
      </c>
      <c r="D35" s="78"/>
      <c r="E35" s="78"/>
      <c r="F35" s="78"/>
      <c r="G35" s="78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97"/>
      <c r="V35" s="80">
        <f t="shared" si="1"/>
        <v>0</v>
      </c>
      <c r="W35" s="78">
        <v>100</v>
      </c>
      <c r="X35" s="79">
        <f t="shared" si="0"/>
        <v>2000000</v>
      </c>
      <c r="Y35" s="79"/>
      <c r="Z35" s="75" t="s">
        <v>66</v>
      </c>
      <c r="AA35" s="42" t="s">
        <v>91</v>
      </c>
    </row>
    <row r="36" spans="1:28" s="3" customFormat="1" ht="72" customHeight="1" x14ac:dyDescent="0.2">
      <c r="A36" s="22"/>
      <c r="B36" s="29" t="s">
        <v>72</v>
      </c>
      <c r="C36" s="85">
        <v>2000000</v>
      </c>
      <c r="D36" s="86"/>
      <c r="E36" s="86"/>
      <c r="F36" s="86"/>
      <c r="G36" s="71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87"/>
      <c r="T36" s="87"/>
      <c r="U36" s="87"/>
      <c r="V36" s="88">
        <f t="shared" si="1"/>
        <v>0</v>
      </c>
      <c r="W36" s="74">
        <v>100</v>
      </c>
      <c r="X36" s="31">
        <f t="shared" si="0"/>
        <v>2000000</v>
      </c>
      <c r="Y36" s="72"/>
      <c r="Z36" s="22" t="s">
        <v>66</v>
      </c>
      <c r="AA36" s="45" t="s">
        <v>104</v>
      </c>
      <c r="AB36" s="3" t="s">
        <v>32</v>
      </c>
    </row>
    <row r="37" spans="1:28" s="3" customFormat="1" ht="45.75" customHeight="1" x14ac:dyDescent="0.2">
      <c r="A37" s="24"/>
      <c r="B37" s="25" t="s">
        <v>74</v>
      </c>
      <c r="C37" s="81"/>
      <c r="D37" s="82"/>
      <c r="E37" s="82"/>
      <c r="F37" s="82"/>
      <c r="G37" s="74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83"/>
      <c r="T37" s="83"/>
      <c r="U37" s="83"/>
      <c r="V37" s="36"/>
      <c r="W37" s="74">
        <v>100</v>
      </c>
      <c r="X37" s="37"/>
      <c r="Y37" s="84"/>
      <c r="Z37" s="24"/>
      <c r="AA37" s="28"/>
    </row>
    <row r="38" spans="1:28" s="3" customFormat="1" ht="87.75" customHeight="1" x14ac:dyDescent="0.2">
      <c r="A38" s="22"/>
      <c r="B38" s="29" t="s">
        <v>75</v>
      </c>
      <c r="C38" s="85">
        <v>10000000</v>
      </c>
      <c r="D38" s="86"/>
      <c r="E38" s="86"/>
      <c r="F38" s="86"/>
      <c r="G38" s="86">
        <v>9967000</v>
      </c>
      <c r="H38" s="31" t="s">
        <v>105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87"/>
      <c r="V38" s="88">
        <f t="shared" si="1"/>
        <v>0</v>
      </c>
      <c r="W38" s="74">
        <v>100</v>
      </c>
      <c r="X38" s="31">
        <f t="shared" si="0"/>
        <v>10000000</v>
      </c>
      <c r="Y38" s="45"/>
      <c r="Z38" s="31" t="s">
        <v>39</v>
      </c>
      <c r="AA38" s="45" t="s">
        <v>87</v>
      </c>
    </row>
    <row r="39" spans="1:28" s="3" customFormat="1" ht="51.75" customHeight="1" x14ac:dyDescent="0.2">
      <c r="A39" s="24"/>
      <c r="B39" s="25" t="s">
        <v>76</v>
      </c>
      <c r="C39" s="81"/>
      <c r="D39" s="82"/>
      <c r="E39" s="82"/>
      <c r="F39" s="82"/>
      <c r="G39" s="74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46"/>
      <c r="T39" s="46"/>
      <c r="U39" s="83"/>
      <c r="V39" s="36"/>
      <c r="W39" s="74">
        <v>100</v>
      </c>
      <c r="X39" s="37"/>
      <c r="Y39" s="84"/>
      <c r="Z39" s="24"/>
      <c r="AA39" s="28"/>
      <c r="AB39" s="3" t="s">
        <v>32</v>
      </c>
    </row>
    <row r="40" spans="1:28" s="3" customFormat="1" ht="43.5" customHeight="1" x14ac:dyDescent="0.2">
      <c r="A40" s="22"/>
      <c r="B40" s="29" t="s">
        <v>77</v>
      </c>
      <c r="C40" s="85">
        <v>10000000</v>
      </c>
      <c r="D40" s="86"/>
      <c r="E40" s="86"/>
      <c r="F40" s="86"/>
      <c r="G40" s="71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87">
        <v>4876187.75</v>
      </c>
      <c r="T40" s="87"/>
      <c r="U40" s="87"/>
      <c r="V40" s="87">
        <f t="shared" si="1"/>
        <v>48.761877499999997</v>
      </c>
      <c r="W40" s="74">
        <v>100</v>
      </c>
      <c r="X40" s="31">
        <f t="shared" si="0"/>
        <v>5123812.25</v>
      </c>
      <c r="Y40" s="72"/>
      <c r="Z40" s="22" t="s">
        <v>78</v>
      </c>
      <c r="AA40" s="45"/>
      <c r="AB40" s="3" t="s">
        <v>32</v>
      </c>
    </row>
    <row r="41" spans="1:28" x14ac:dyDescent="0.2">
      <c r="A41" s="47"/>
      <c r="B41" s="48"/>
      <c r="C41" s="98">
        <f>SUM(C6:C40)</f>
        <v>421834300</v>
      </c>
      <c r="D41" s="99"/>
      <c r="E41" s="99">
        <v>7760000</v>
      </c>
      <c r="F41" s="99"/>
      <c r="G41" s="100"/>
      <c r="H41" s="12"/>
      <c r="I41" s="74"/>
      <c r="J41" s="100"/>
      <c r="K41" s="100"/>
      <c r="L41" s="100"/>
      <c r="M41" s="100"/>
      <c r="N41" s="100"/>
      <c r="O41" s="100"/>
      <c r="P41" s="100"/>
      <c r="Q41" s="100"/>
      <c r="R41" s="100"/>
      <c r="S41" s="52">
        <f>SUM(S5:S40)</f>
        <v>10208837.75</v>
      </c>
      <c r="T41" s="52"/>
      <c r="U41" s="52"/>
      <c r="V41" s="87">
        <f t="shared" si="1"/>
        <v>2.420106129349842</v>
      </c>
      <c r="W41" s="74">
        <v>100</v>
      </c>
      <c r="X41" s="31">
        <f>C41-S41</f>
        <v>411625462.25</v>
      </c>
      <c r="Y41" s="101">
        <f>SUM(Y5:Y40)</f>
        <v>19026951</v>
      </c>
      <c r="Z41" s="13"/>
      <c r="AA41" s="48"/>
    </row>
    <row r="42" spans="1:28" x14ac:dyDescent="0.2">
      <c r="E42" s="103">
        <v>5600000</v>
      </c>
      <c r="X42" s="106"/>
    </row>
    <row r="43" spans="1:28" x14ac:dyDescent="0.2">
      <c r="A43" s="63"/>
      <c r="B43" s="64"/>
      <c r="E43" s="103">
        <v>494700</v>
      </c>
      <c r="X43" s="106"/>
    </row>
    <row r="44" spans="1:28" x14ac:dyDescent="0.2">
      <c r="A44" s="63"/>
      <c r="B44" s="64"/>
      <c r="E44" s="103">
        <f>SUBTOTAL(9,E41:E43)</f>
        <v>13854700</v>
      </c>
      <c r="X44" s="106"/>
    </row>
    <row r="45" spans="1:28" x14ac:dyDescent="0.2">
      <c r="A45" s="63"/>
      <c r="B45" s="64"/>
      <c r="X45" s="106"/>
    </row>
    <row r="46" spans="1:28" s="107" customFormat="1" x14ac:dyDescent="0.2">
      <c r="A46" s="63"/>
      <c r="B46" s="64"/>
      <c r="C46" s="102"/>
      <c r="D46" s="103"/>
      <c r="E46" s="103"/>
      <c r="F46" s="103"/>
      <c r="G46" s="104"/>
      <c r="H46" s="58"/>
      <c r="I46" s="105"/>
      <c r="J46" s="104"/>
      <c r="K46" s="104"/>
      <c r="L46" s="104"/>
      <c r="M46" s="104"/>
      <c r="N46" s="104"/>
      <c r="O46" s="104"/>
      <c r="P46" s="104"/>
      <c r="Q46" s="104"/>
      <c r="R46" s="104"/>
      <c r="S46" s="60"/>
      <c r="T46" s="60"/>
      <c r="U46" s="60"/>
      <c r="V46" s="58"/>
      <c r="W46" s="58"/>
      <c r="X46" s="106"/>
      <c r="Z46" s="3"/>
      <c r="AA46" s="1"/>
      <c r="AB46" s="1"/>
    </row>
    <row r="47" spans="1:28" s="107" customFormat="1" x14ac:dyDescent="0.2">
      <c r="A47" s="63"/>
      <c r="B47" s="64"/>
      <c r="C47" s="102"/>
      <c r="D47" s="103"/>
      <c r="E47" s="103"/>
      <c r="F47" s="103"/>
      <c r="G47" s="104"/>
      <c r="H47" s="58"/>
      <c r="I47" s="105"/>
      <c r="J47" s="104"/>
      <c r="K47" s="104"/>
      <c r="L47" s="104"/>
      <c r="M47" s="104"/>
      <c r="N47" s="104"/>
      <c r="O47" s="104"/>
      <c r="P47" s="104"/>
      <c r="Q47" s="104"/>
      <c r="R47" s="104"/>
      <c r="S47" s="60"/>
      <c r="T47" s="60"/>
      <c r="U47" s="60"/>
      <c r="V47" s="58"/>
      <c r="W47" s="58"/>
      <c r="X47" s="106"/>
      <c r="Z47" s="3"/>
      <c r="AA47" s="1"/>
      <c r="AB47" s="1"/>
    </row>
    <row r="48" spans="1:28" s="107" customFormat="1" x14ac:dyDescent="0.2">
      <c r="A48" s="63"/>
      <c r="B48" s="64"/>
      <c r="C48" s="102"/>
      <c r="D48" s="103"/>
      <c r="E48" s="103"/>
      <c r="F48" s="103"/>
      <c r="G48" s="104"/>
      <c r="H48" s="58"/>
      <c r="I48" s="105"/>
      <c r="J48" s="104"/>
      <c r="K48" s="104"/>
      <c r="L48" s="104"/>
      <c r="M48" s="104"/>
      <c r="N48" s="104"/>
      <c r="O48" s="104"/>
      <c r="P48" s="104"/>
      <c r="Q48" s="104"/>
      <c r="R48" s="104"/>
      <c r="S48" s="60"/>
      <c r="T48" s="60"/>
      <c r="U48" s="60"/>
      <c r="V48" s="58"/>
      <c r="W48" s="58"/>
      <c r="X48" s="106"/>
      <c r="Z48" s="3"/>
      <c r="AA48" s="1"/>
      <c r="AB48" s="1"/>
    </row>
    <row r="49" spans="1:28" s="107" customFormat="1" x14ac:dyDescent="0.2">
      <c r="A49" s="54"/>
      <c r="B49" s="1"/>
      <c r="C49" s="102"/>
      <c r="D49" s="103"/>
      <c r="E49" s="103"/>
      <c r="F49" s="103"/>
      <c r="G49" s="104"/>
      <c r="H49" s="58"/>
      <c r="I49" s="105"/>
      <c r="J49" s="104"/>
      <c r="K49" s="104"/>
      <c r="L49" s="104"/>
      <c r="M49" s="104"/>
      <c r="N49" s="104"/>
      <c r="O49" s="104"/>
      <c r="P49" s="104"/>
      <c r="Q49" s="104"/>
      <c r="R49" s="104"/>
      <c r="S49" s="60"/>
      <c r="T49" s="60"/>
      <c r="U49" s="60"/>
      <c r="V49" s="58"/>
      <c r="W49" s="58"/>
      <c r="X49" s="106"/>
      <c r="Z49" s="3"/>
      <c r="AA49" s="1"/>
      <c r="AB49" s="1"/>
    </row>
    <row r="50" spans="1:28" s="107" customFormat="1" x14ac:dyDescent="0.2">
      <c r="A50" s="54"/>
      <c r="B50" s="1"/>
      <c r="C50" s="102"/>
      <c r="D50" s="103"/>
      <c r="E50" s="103"/>
      <c r="F50" s="103"/>
      <c r="G50" s="104"/>
      <c r="H50" s="58"/>
      <c r="I50" s="105"/>
      <c r="J50" s="104"/>
      <c r="K50" s="104"/>
      <c r="L50" s="104"/>
      <c r="M50" s="104"/>
      <c r="N50" s="104"/>
      <c r="O50" s="104"/>
      <c r="P50" s="104"/>
      <c r="Q50" s="104"/>
      <c r="R50" s="104"/>
      <c r="S50" s="60"/>
      <c r="T50" s="60"/>
      <c r="U50" s="60"/>
      <c r="V50" s="58"/>
      <c r="W50" s="58"/>
      <c r="X50" s="106"/>
      <c r="Z50" s="3"/>
      <c r="AA50" s="1"/>
      <c r="AB50" s="1"/>
    </row>
    <row r="51" spans="1:28" s="107" customFormat="1" x14ac:dyDescent="0.2">
      <c r="A51" s="54"/>
      <c r="B51" s="1"/>
      <c r="C51" s="102"/>
      <c r="D51" s="103"/>
      <c r="E51" s="103"/>
      <c r="F51" s="103"/>
      <c r="G51" s="104"/>
      <c r="H51" s="58"/>
      <c r="I51" s="105"/>
      <c r="J51" s="104"/>
      <c r="K51" s="104"/>
      <c r="L51" s="104"/>
      <c r="M51" s="104"/>
      <c r="N51" s="104"/>
      <c r="O51" s="104"/>
      <c r="P51" s="104"/>
      <c r="Q51" s="104"/>
      <c r="R51" s="104"/>
      <c r="S51" s="60"/>
      <c r="T51" s="60"/>
      <c r="U51" s="60"/>
      <c r="V51" s="58"/>
      <c r="W51" s="58"/>
      <c r="X51" s="106"/>
      <c r="Z51" s="3"/>
      <c r="AA51" s="1"/>
      <c r="AB51" s="1"/>
    </row>
    <row r="52" spans="1:28" s="107" customFormat="1" x14ac:dyDescent="0.2">
      <c r="A52" s="54"/>
      <c r="B52" s="1"/>
      <c r="C52" s="102"/>
      <c r="D52" s="103"/>
      <c r="E52" s="103"/>
      <c r="F52" s="103"/>
      <c r="G52" s="104"/>
      <c r="H52" s="58"/>
      <c r="I52" s="105"/>
      <c r="J52" s="104"/>
      <c r="K52" s="104"/>
      <c r="L52" s="104"/>
      <c r="M52" s="104"/>
      <c r="N52" s="104"/>
      <c r="O52" s="104"/>
      <c r="P52" s="104"/>
      <c r="Q52" s="104"/>
      <c r="R52" s="104"/>
      <c r="S52" s="60"/>
      <c r="T52" s="60"/>
      <c r="U52" s="60"/>
      <c r="V52" s="58"/>
      <c r="W52" s="58"/>
      <c r="X52" s="106"/>
      <c r="Z52" s="3"/>
      <c r="AA52" s="1"/>
      <c r="AB52" s="1"/>
    </row>
    <row r="53" spans="1:28" s="107" customFormat="1" x14ac:dyDescent="0.2">
      <c r="A53" s="54"/>
      <c r="B53" s="1"/>
      <c r="C53" s="102"/>
      <c r="D53" s="103"/>
      <c r="E53" s="103"/>
      <c r="F53" s="103"/>
      <c r="G53" s="104"/>
      <c r="H53" s="58"/>
      <c r="I53" s="105"/>
      <c r="J53" s="104"/>
      <c r="K53" s="104"/>
      <c r="L53" s="104"/>
      <c r="M53" s="104"/>
      <c r="N53" s="104"/>
      <c r="O53" s="104"/>
      <c r="P53" s="104"/>
      <c r="Q53" s="104"/>
      <c r="R53" s="104"/>
      <c r="S53" s="60"/>
      <c r="T53" s="60"/>
      <c r="U53" s="60"/>
      <c r="V53" s="58"/>
      <c r="W53" s="58"/>
      <c r="X53" s="106"/>
      <c r="Z53" s="3"/>
      <c r="AA53" s="1"/>
      <c r="AB53" s="1"/>
    </row>
    <row r="54" spans="1:28" s="107" customFormat="1" x14ac:dyDescent="0.2">
      <c r="A54" s="54"/>
      <c r="B54" s="1"/>
      <c r="C54" s="102"/>
      <c r="D54" s="103"/>
      <c r="E54" s="103"/>
      <c r="F54" s="103"/>
      <c r="G54" s="104"/>
      <c r="H54" s="58"/>
      <c r="I54" s="105"/>
      <c r="J54" s="104"/>
      <c r="K54" s="104"/>
      <c r="L54" s="104"/>
      <c r="M54" s="104"/>
      <c r="N54" s="104"/>
      <c r="O54" s="104"/>
      <c r="P54" s="104"/>
      <c r="Q54" s="104"/>
      <c r="R54" s="104"/>
      <c r="S54" s="60"/>
      <c r="T54" s="60"/>
      <c r="U54" s="60"/>
      <c r="V54" s="58"/>
      <c r="W54" s="58"/>
      <c r="X54" s="106"/>
      <c r="Z54" s="3"/>
      <c r="AA54" s="1"/>
      <c r="AB54" s="1"/>
    </row>
    <row r="55" spans="1:28" s="107" customFormat="1" x14ac:dyDescent="0.2">
      <c r="A55" s="54"/>
      <c r="B55" s="1"/>
      <c r="C55" s="102"/>
      <c r="D55" s="103"/>
      <c r="E55" s="103"/>
      <c r="F55" s="103"/>
      <c r="G55" s="104"/>
      <c r="H55" s="58"/>
      <c r="I55" s="105"/>
      <c r="J55" s="104"/>
      <c r="K55" s="104"/>
      <c r="L55" s="104"/>
      <c r="M55" s="104"/>
      <c r="N55" s="104"/>
      <c r="O55" s="104"/>
      <c r="P55" s="104"/>
      <c r="Q55" s="104"/>
      <c r="R55" s="104"/>
      <c r="S55" s="60"/>
      <c r="T55" s="60"/>
      <c r="U55" s="60"/>
      <c r="V55" s="58"/>
      <c r="W55" s="58"/>
      <c r="X55" s="106"/>
      <c r="Z55" s="3"/>
      <c r="AA55" s="1"/>
      <c r="AB55" s="1"/>
    </row>
    <row r="56" spans="1:28" s="107" customFormat="1" x14ac:dyDescent="0.2">
      <c r="A56" s="54"/>
      <c r="B56" s="1"/>
      <c r="C56" s="102"/>
      <c r="D56" s="103"/>
      <c r="E56" s="103"/>
      <c r="F56" s="103"/>
      <c r="G56" s="104"/>
      <c r="H56" s="58"/>
      <c r="I56" s="105"/>
      <c r="J56" s="104"/>
      <c r="K56" s="104"/>
      <c r="L56" s="104"/>
      <c r="M56" s="104"/>
      <c r="N56" s="104"/>
      <c r="O56" s="104"/>
      <c r="P56" s="104"/>
      <c r="Q56" s="104"/>
      <c r="R56" s="104"/>
      <c r="S56" s="60"/>
      <c r="T56" s="60"/>
      <c r="U56" s="60"/>
      <c r="V56" s="58"/>
      <c r="W56" s="58"/>
      <c r="X56" s="106"/>
      <c r="Z56" s="3"/>
      <c r="AA56" s="1"/>
      <c r="AB56" s="1"/>
    </row>
    <row r="57" spans="1:28" s="107" customFormat="1" x14ac:dyDescent="0.2">
      <c r="A57" s="54"/>
      <c r="B57" s="1"/>
      <c r="C57" s="102"/>
      <c r="D57" s="103"/>
      <c r="E57" s="103"/>
      <c r="F57" s="103"/>
      <c r="G57" s="104"/>
      <c r="H57" s="58"/>
      <c r="I57" s="105"/>
      <c r="J57" s="104"/>
      <c r="K57" s="104"/>
      <c r="L57" s="104"/>
      <c r="M57" s="104"/>
      <c r="N57" s="104"/>
      <c r="O57" s="104"/>
      <c r="P57" s="104"/>
      <c r="Q57" s="104"/>
      <c r="R57" s="104"/>
      <c r="S57" s="60"/>
      <c r="T57" s="60"/>
      <c r="U57" s="60"/>
      <c r="V57" s="58"/>
      <c r="W57" s="58"/>
      <c r="X57" s="106"/>
      <c r="Z57" s="3"/>
      <c r="AA57" s="1"/>
      <c r="AB57" s="1"/>
    </row>
  </sheetData>
  <autoFilter ref="Z1:Z58"/>
  <mergeCells count="2">
    <mergeCell ref="A1:AA1"/>
    <mergeCell ref="A2:AA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57"/>
  <sheetViews>
    <sheetView zoomScale="70" zoomScaleNormal="70" workbookViewId="0">
      <selection activeCell="V6" sqref="V6"/>
    </sheetView>
  </sheetViews>
  <sheetFormatPr defaultRowHeight="24" outlineLevelCol="1" x14ac:dyDescent="0.2"/>
  <cols>
    <col min="1" max="1" width="8.5703125" style="54" customWidth="1"/>
    <col min="2" max="2" width="40.28515625" style="1" customWidth="1"/>
    <col min="3" max="3" width="19" style="102" customWidth="1"/>
    <col min="4" max="6" width="16.7109375" style="103" hidden="1" customWidth="1"/>
    <col min="7" max="7" width="17.5703125" style="104" customWidth="1"/>
    <col min="8" max="8" width="17.5703125" style="58" customWidth="1"/>
    <col min="9" max="9" width="15.5703125" style="105" hidden="1" customWidth="1" outlineLevel="1"/>
    <col min="10" max="18" width="15.5703125" style="104" hidden="1" customWidth="1" outlineLevel="1"/>
    <col min="19" max="19" width="17.7109375" style="60" customWidth="1" collapsed="1"/>
    <col min="20" max="21" width="16.7109375" style="60" hidden="1" customWidth="1"/>
    <col min="22" max="22" width="10.85546875" style="58" customWidth="1"/>
    <col min="23" max="23" width="10.85546875" style="58" hidden="1" customWidth="1"/>
    <col min="24" max="24" width="16.7109375" style="65" customWidth="1"/>
    <col min="25" max="25" width="16.7109375" style="107" customWidth="1"/>
    <col min="26" max="26" width="18" style="3" customWidth="1"/>
    <col min="27" max="27" width="24" style="1" customWidth="1"/>
    <col min="28" max="28" width="0" style="1" hidden="1" customWidth="1"/>
    <col min="29" max="16384" width="9.140625" style="1"/>
  </cols>
  <sheetData>
    <row r="1" spans="1:28" ht="27.75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3"/>
      <c r="T1" s="143"/>
      <c r="U1" s="143"/>
      <c r="V1" s="143"/>
      <c r="W1" s="143"/>
      <c r="X1" s="143"/>
      <c r="Y1" s="143"/>
      <c r="Z1" s="143"/>
      <c r="AA1" s="143"/>
    </row>
    <row r="2" spans="1:28" s="3" customFormat="1" ht="24" customHeight="1" x14ac:dyDescent="0.2">
      <c r="A2" s="145" t="s">
        <v>155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8" s="3" customFormat="1" ht="48" customHeight="1" x14ac:dyDescent="0.2">
      <c r="A3" s="4" t="s">
        <v>2</v>
      </c>
      <c r="B3" s="5" t="s">
        <v>3</v>
      </c>
      <c r="C3" s="66" t="s">
        <v>4</v>
      </c>
      <c r="D3" s="67" t="s">
        <v>5</v>
      </c>
      <c r="E3" s="67" t="s">
        <v>6</v>
      </c>
      <c r="F3" s="67" t="s">
        <v>7</v>
      </c>
      <c r="G3" s="67" t="s">
        <v>8</v>
      </c>
      <c r="H3" s="5" t="s">
        <v>9</v>
      </c>
      <c r="I3" s="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9" t="s">
        <v>20</v>
      </c>
      <c r="T3" s="9"/>
      <c r="U3" s="9"/>
      <c r="V3" s="4" t="s">
        <v>21</v>
      </c>
      <c r="W3" s="4"/>
      <c r="X3" s="10" t="s">
        <v>22</v>
      </c>
      <c r="Y3" s="68" t="s">
        <v>23</v>
      </c>
      <c r="Z3" s="5" t="s">
        <v>24</v>
      </c>
      <c r="AA3" s="5" t="s">
        <v>25</v>
      </c>
    </row>
    <row r="4" spans="1:28" s="3" customFormat="1" ht="3" customHeight="1" x14ac:dyDescent="0.2">
      <c r="A4" s="12"/>
      <c r="B4" s="13"/>
      <c r="C4" s="69"/>
      <c r="D4" s="70"/>
      <c r="E4" s="70"/>
      <c r="F4" s="70"/>
      <c r="G4" s="71"/>
      <c r="H4" s="17"/>
      <c r="I4" s="18"/>
      <c r="J4" s="17"/>
      <c r="K4" s="17"/>
      <c r="L4" s="17"/>
      <c r="M4" s="17"/>
      <c r="N4" s="17"/>
      <c r="O4" s="17"/>
      <c r="P4" s="17"/>
      <c r="Q4" s="17"/>
      <c r="R4" s="17"/>
      <c r="S4" s="19"/>
      <c r="T4" s="19"/>
      <c r="U4" s="19"/>
      <c r="V4" s="17"/>
      <c r="W4" s="17"/>
      <c r="X4" s="20"/>
      <c r="Y4" s="72"/>
      <c r="Z4" s="22"/>
      <c r="AA4" s="23"/>
    </row>
    <row r="5" spans="1:28" s="3" customFormat="1" ht="46.5" customHeight="1" x14ac:dyDescent="0.2">
      <c r="A5" s="24"/>
      <c r="B5" s="25" t="s">
        <v>26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>
        <v>100</v>
      </c>
      <c r="X5" s="74"/>
      <c r="Y5" s="74"/>
      <c r="Z5" s="24"/>
      <c r="AA5" s="28"/>
      <c r="AB5" s="3" t="s">
        <v>27</v>
      </c>
    </row>
    <row r="6" spans="1:28" s="3" customFormat="1" ht="96.75" customHeight="1" x14ac:dyDescent="0.2">
      <c r="A6" s="75"/>
      <c r="B6" s="76" t="s">
        <v>28</v>
      </c>
      <c r="C6" s="77">
        <v>1800000</v>
      </c>
      <c r="D6" s="78"/>
      <c r="E6" s="78"/>
      <c r="F6" s="78"/>
      <c r="G6" s="78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>
        <f>S6*W6/C6</f>
        <v>0</v>
      </c>
      <c r="W6" s="78">
        <v>100</v>
      </c>
      <c r="X6" s="79">
        <f>C6-S6</f>
        <v>1800000</v>
      </c>
      <c r="Y6" s="79"/>
      <c r="Z6" s="79" t="s">
        <v>29</v>
      </c>
      <c r="AA6" s="79" t="s">
        <v>85</v>
      </c>
    </row>
    <row r="7" spans="1:28" s="3" customFormat="1" ht="30" customHeight="1" x14ac:dyDescent="0.2">
      <c r="A7" s="24"/>
      <c r="B7" s="25" t="s">
        <v>31</v>
      </c>
      <c r="C7" s="81"/>
      <c r="D7" s="82"/>
      <c r="E7" s="82"/>
      <c r="F7" s="82"/>
      <c r="G7" s="74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83"/>
      <c r="T7" s="83"/>
      <c r="U7" s="83"/>
      <c r="V7" s="36"/>
      <c r="W7" s="74">
        <v>100</v>
      </c>
      <c r="X7" s="37"/>
      <c r="Y7" s="84"/>
      <c r="Z7" s="24"/>
      <c r="AA7" s="28"/>
      <c r="AB7" s="3" t="s">
        <v>32</v>
      </c>
    </row>
    <row r="8" spans="1:28" s="3" customFormat="1" ht="47.25" customHeight="1" x14ac:dyDescent="0.2">
      <c r="A8" s="22"/>
      <c r="B8" s="29" t="s">
        <v>33</v>
      </c>
      <c r="C8" s="85">
        <v>7500000</v>
      </c>
      <c r="D8" s="86"/>
      <c r="E8" s="86"/>
      <c r="F8" s="86"/>
      <c r="G8" s="71">
        <v>6537000</v>
      </c>
      <c r="H8" s="17" t="s">
        <v>93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87"/>
      <c r="T8" s="87"/>
      <c r="U8" s="87"/>
      <c r="V8" s="88">
        <f>S8*W8/C8</f>
        <v>0</v>
      </c>
      <c r="W8" s="74">
        <v>100</v>
      </c>
      <c r="X8" s="31">
        <f t="shared" ref="X8:X40" si="0">C8-S8</f>
        <v>7500000</v>
      </c>
      <c r="Y8" s="72">
        <f>C8-G8</f>
        <v>963000</v>
      </c>
      <c r="Z8" s="22" t="s">
        <v>34</v>
      </c>
      <c r="AA8" s="45" t="s">
        <v>87</v>
      </c>
    </row>
    <row r="9" spans="1:28" s="3" customFormat="1" ht="49.5" customHeight="1" x14ac:dyDescent="0.2">
      <c r="A9" s="22"/>
      <c r="B9" s="29" t="s">
        <v>36</v>
      </c>
      <c r="C9" s="85">
        <v>50000000</v>
      </c>
      <c r="D9" s="86"/>
      <c r="E9" s="86"/>
      <c r="F9" s="86"/>
      <c r="G9" s="89">
        <v>37720000</v>
      </c>
      <c r="H9" s="71" t="s">
        <v>94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87"/>
      <c r="T9" s="87"/>
      <c r="U9" s="87"/>
      <c r="V9" s="88">
        <f>S9*W9/C9</f>
        <v>0</v>
      </c>
      <c r="W9" s="74">
        <v>100</v>
      </c>
      <c r="X9" s="31">
        <f t="shared" si="0"/>
        <v>50000000</v>
      </c>
      <c r="Y9" s="72">
        <f>C9-G9</f>
        <v>12280000</v>
      </c>
      <c r="Z9" s="22" t="s">
        <v>34</v>
      </c>
      <c r="AA9" s="45" t="s">
        <v>87</v>
      </c>
    </row>
    <row r="10" spans="1:28" s="3" customFormat="1" ht="48.75" customHeight="1" x14ac:dyDescent="0.2">
      <c r="A10" s="24"/>
      <c r="B10" s="25" t="s">
        <v>37</v>
      </c>
      <c r="C10" s="81"/>
      <c r="D10" s="82"/>
      <c r="E10" s="82"/>
      <c r="F10" s="82"/>
      <c r="G10" s="82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83"/>
      <c r="V10" s="28"/>
      <c r="W10" s="74">
        <v>100</v>
      </c>
      <c r="X10" s="37"/>
      <c r="Y10" s="28"/>
      <c r="Z10" s="28"/>
      <c r="AA10" s="28"/>
    </row>
    <row r="11" spans="1:28" s="3" customFormat="1" ht="48.75" customHeight="1" x14ac:dyDescent="0.2">
      <c r="A11" s="22"/>
      <c r="B11" s="29" t="s">
        <v>38</v>
      </c>
      <c r="C11" s="85">
        <v>9500000</v>
      </c>
      <c r="D11" s="86"/>
      <c r="E11" s="86"/>
      <c r="F11" s="86"/>
      <c r="G11" s="71">
        <v>9490000</v>
      </c>
      <c r="H11" s="17" t="s">
        <v>95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87">
        <v>1423500</v>
      </c>
      <c r="T11" s="87"/>
      <c r="U11" s="87"/>
      <c r="V11" s="88">
        <f>S11*W11/C11</f>
        <v>14.98421052631579</v>
      </c>
      <c r="W11" s="74">
        <v>100</v>
      </c>
      <c r="X11" s="31">
        <f t="shared" si="0"/>
        <v>8076500</v>
      </c>
      <c r="Y11" s="72">
        <f>C11-G11</f>
        <v>10000</v>
      </c>
      <c r="Z11" s="22" t="s">
        <v>39</v>
      </c>
      <c r="AA11" s="45" t="s">
        <v>87</v>
      </c>
      <c r="AB11" s="3" t="s">
        <v>32</v>
      </c>
    </row>
    <row r="12" spans="1:28" s="3" customFormat="1" ht="48" customHeight="1" x14ac:dyDescent="0.2">
      <c r="A12" s="22"/>
      <c r="B12" s="29" t="s">
        <v>41</v>
      </c>
      <c r="C12" s="85">
        <v>9600000</v>
      </c>
      <c r="D12" s="86"/>
      <c r="E12" s="86"/>
      <c r="F12" s="86"/>
      <c r="G12" s="71">
        <v>9590000</v>
      </c>
      <c r="H12" s="17" t="s">
        <v>96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9"/>
      <c r="T12" s="19"/>
      <c r="U12" s="87"/>
      <c r="V12" s="88">
        <f t="shared" ref="V12:V40" si="1">S12*W12/C12</f>
        <v>0</v>
      </c>
      <c r="W12" s="74">
        <v>100</v>
      </c>
      <c r="X12" s="31">
        <f t="shared" si="0"/>
        <v>9600000</v>
      </c>
      <c r="Y12" s="72">
        <f t="shared" ref="Y12:Y29" si="2">C12-G12</f>
        <v>10000</v>
      </c>
      <c r="Z12" s="22" t="s">
        <v>39</v>
      </c>
      <c r="AA12" s="45" t="s">
        <v>87</v>
      </c>
      <c r="AB12" s="3" t="s">
        <v>32</v>
      </c>
    </row>
    <row r="13" spans="1:28" s="3" customFormat="1" ht="45" customHeight="1" x14ac:dyDescent="0.2">
      <c r="A13" s="22"/>
      <c r="B13" s="29" t="s">
        <v>42</v>
      </c>
      <c r="C13" s="85">
        <v>9000000</v>
      </c>
      <c r="D13" s="86"/>
      <c r="E13" s="86"/>
      <c r="F13" s="86"/>
      <c r="G13" s="71">
        <v>8991349</v>
      </c>
      <c r="H13" s="17" t="s">
        <v>96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87">
        <v>1348702.35</v>
      </c>
      <c r="T13" s="87"/>
      <c r="U13" s="87"/>
      <c r="V13" s="88">
        <f t="shared" si="1"/>
        <v>14.985581666666667</v>
      </c>
      <c r="W13" s="74">
        <v>100</v>
      </c>
      <c r="X13" s="31">
        <f t="shared" si="0"/>
        <v>7651297.6500000004</v>
      </c>
      <c r="Y13" s="72">
        <f t="shared" si="2"/>
        <v>8651</v>
      </c>
      <c r="Z13" s="22" t="s">
        <v>39</v>
      </c>
      <c r="AA13" s="45" t="s">
        <v>87</v>
      </c>
    </row>
    <row r="14" spans="1:28" s="3" customFormat="1" ht="49.5" customHeight="1" x14ac:dyDescent="0.2">
      <c r="A14" s="22"/>
      <c r="B14" s="29" t="s">
        <v>43</v>
      </c>
      <c r="C14" s="85">
        <v>9950000</v>
      </c>
      <c r="D14" s="86"/>
      <c r="E14" s="86"/>
      <c r="F14" s="86"/>
      <c r="G14" s="71">
        <v>9939000</v>
      </c>
      <c r="H14" s="17" t="s">
        <v>96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87">
        <v>1490850</v>
      </c>
      <c r="T14" s="87"/>
      <c r="U14" s="87"/>
      <c r="V14" s="88">
        <f t="shared" si="1"/>
        <v>14.983417085427135</v>
      </c>
      <c r="W14" s="74">
        <v>100</v>
      </c>
      <c r="X14" s="31">
        <f t="shared" si="0"/>
        <v>8459150</v>
      </c>
      <c r="Y14" s="72">
        <f t="shared" si="2"/>
        <v>11000</v>
      </c>
      <c r="Z14" s="22" t="s">
        <v>39</v>
      </c>
      <c r="AA14" s="45" t="s">
        <v>87</v>
      </c>
    </row>
    <row r="15" spans="1:28" s="3" customFormat="1" ht="48" x14ac:dyDescent="0.2">
      <c r="A15" s="22"/>
      <c r="B15" s="29" t="s">
        <v>44</v>
      </c>
      <c r="C15" s="85">
        <v>8400000</v>
      </c>
      <c r="D15" s="86"/>
      <c r="E15" s="86"/>
      <c r="F15" s="86"/>
      <c r="G15" s="71">
        <v>8390000</v>
      </c>
      <c r="H15" s="17" t="s">
        <v>97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9"/>
      <c r="T15" s="19"/>
      <c r="U15" s="87"/>
      <c r="V15" s="88">
        <f t="shared" si="1"/>
        <v>0</v>
      </c>
      <c r="W15" s="74">
        <v>100</v>
      </c>
      <c r="X15" s="31">
        <f t="shared" si="0"/>
        <v>8400000</v>
      </c>
      <c r="Y15" s="72">
        <f t="shared" si="2"/>
        <v>10000</v>
      </c>
      <c r="Z15" s="22" t="s">
        <v>39</v>
      </c>
      <c r="AA15" s="45" t="s">
        <v>87</v>
      </c>
      <c r="AB15" s="3" t="s">
        <v>32</v>
      </c>
    </row>
    <row r="16" spans="1:28" s="3" customFormat="1" ht="45.75" customHeight="1" x14ac:dyDescent="0.2">
      <c r="A16" s="22"/>
      <c r="B16" s="29" t="s">
        <v>45</v>
      </c>
      <c r="C16" s="85">
        <v>8500000</v>
      </c>
      <c r="D16" s="86"/>
      <c r="E16" s="86"/>
      <c r="F16" s="86"/>
      <c r="G16" s="71">
        <v>8482000</v>
      </c>
      <c r="H16" s="17" t="s">
        <v>96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9">
        <v>1272300</v>
      </c>
      <c r="T16" s="19"/>
      <c r="U16" s="87"/>
      <c r="V16" s="87">
        <f t="shared" si="1"/>
        <v>14.968235294117648</v>
      </c>
      <c r="W16" s="74">
        <v>100</v>
      </c>
      <c r="X16" s="31">
        <f t="shared" si="0"/>
        <v>7227700</v>
      </c>
      <c r="Y16" s="72">
        <f t="shared" si="2"/>
        <v>18000</v>
      </c>
      <c r="Z16" s="22" t="s">
        <v>39</v>
      </c>
      <c r="AA16" s="45" t="s">
        <v>87</v>
      </c>
      <c r="AB16" s="3" t="s">
        <v>32</v>
      </c>
    </row>
    <row r="17" spans="1:28" s="3" customFormat="1" ht="75" customHeight="1" x14ac:dyDescent="0.2">
      <c r="A17" s="22"/>
      <c r="B17" s="29" t="s">
        <v>46</v>
      </c>
      <c r="C17" s="85">
        <v>21500000</v>
      </c>
      <c r="D17" s="86"/>
      <c r="E17" s="86"/>
      <c r="F17" s="86"/>
      <c r="G17" s="71">
        <v>21480000</v>
      </c>
      <c r="H17" s="17" t="s">
        <v>98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87">
        <v>3222000</v>
      </c>
      <c r="T17" s="87"/>
      <c r="U17" s="87"/>
      <c r="V17" s="88">
        <f t="shared" si="1"/>
        <v>14.986046511627906</v>
      </c>
      <c r="W17" s="74">
        <v>100</v>
      </c>
      <c r="X17" s="31">
        <f t="shared" si="0"/>
        <v>18278000</v>
      </c>
      <c r="Y17" s="72">
        <f t="shared" si="2"/>
        <v>20000</v>
      </c>
      <c r="Z17" s="22" t="s">
        <v>39</v>
      </c>
      <c r="AA17" s="45" t="s">
        <v>87</v>
      </c>
      <c r="AB17" s="3" t="s">
        <v>32</v>
      </c>
    </row>
    <row r="18" spans="1:28" s="3" customFormat="1" ht="75" customHeight="1" x14ac:dyDescent="0.2">
      <c r="A18" s="22"/>
      <c r="B18" s="29" t="s">
        <v>48</v>
      </c>
      <c r="C18" s="85">
        <v>28450000</v>
      </c>
      <c r="D18" s="86"/>
      <c r="E18" s="86"/>
      <c r="F18" s="86"/>
      <c r="G18" s="71">
        <v>28428000</v>
      </c>
      <c r="H18" s="17" t="s">
        <v>99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87"/>
      <c r="T18" s="87"/>
      <c r="U18" s="87"/>
      <c r="V18" s="88">
        <f t="shared" si="1"/>
        <v>0</v>
      </c>
      <c r="W18" s="74">
        <v>100</v>
      </c>
      <c r="X18" s="31">
        <f t="shared" si="0"/>
        <v>28450000</v>
      </c>
      <c r="Y18" s="72">
        <f t="shared" si="2"/>
        <v>22000</v>
      </c>
      <c r="Z18" s="22" t="s">
        <v>39</v>
      </c>
      <c r="AA18" s="45" t="s">
        <v>108</v>
      </c>
    </row>
    <row r="19" spans="1:28" s="3" customFormat="1" ht="75" customHeight="1" x14ac:dyDescent="0.2">
      <c r="A19" s="22"/>
      <c r="B19" s="29" t="s">
        <v>49</v>
      </c>
      <c r="C19" s="85">
        <v>15500000</v>
      </c>
      <c r="D19" s="86"/>
      <c r="E19" s="86"/>
      <c r="F19" s="86"/>
      <c r="G19" s="71">
        <v>15493000</v>
      </c>
      <c r="H19" s="17" t="s">
        <v>100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87"/>
      <c r="T19" s="87"/>
      <c r="U19" s="87"/>
      <c r="V19" s="88">
        <f t="shared" si="1"/>
        <v>0</v>
      </c>
      <c r="W19" s="74">
        <v>100</v>
      </c>
      <c r="X19" s="31">
        <f t="shared" si="0"/>
        <v>15500000</v>
      </c>
      <c r="Y19" s="72">
        <f t="shared" si="2"/>
        <v>7000</v>
      </c>
      <c r="Z19" s="22" t="s">
        <v>39</v>
      </c>
      <c r="AA19" s="45" t="s">
        <v>87</v>
      </c>
    </row>
    <row r="20" spans="1:28" s="3" customFormat="1" ht="75" customHeight="1" x14ac:dyDescent="0.2">
      <c r="A20" s="22"/>
      <c r="B20" s="29" t="s">
        <v>50</v>
      </c>
      <c r="C20" s="85">
        <v>25000000</v>
      </c>
      <c r="D20" s="86"/>
      <c r="E20" s="86"/>
      <c r="F20" s="86"/>
      <c r="G20" s="71">
        <v>24880000</v>
      </c>
      <c r="H20" s="17" t="s">
        <v>101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9"/>
      <c r="T20" s="19"/>
      <c r="U20" s="87"/>
      <c r="V20" s="88">
        <f t="shared" si="1"/>
        <v>0</v>
      </c>
      <c r="W20" s="74">
        <v>100</v>
      </c>
      <c r="X20" s="31">
        <f t="shared" si="0"/>
        <v>25000000</v>
      </c>
      <c r="Y20" s="72">
        <f t="shared" si="2"/>
        <v>120000</v>
      </c>
      <c r="Z20" s="22" t="s">
        <v>39</v>
      </c>
      <c r="AA20" s="45" t="s">
        <v>87</v>
      </c>
    </row>
    <row r="21" spans="1:28" s="3" customFormat="1" ht="75" customHeight="1" x14ac:dyDescent="0.2">
      <c r="A21" s="22"/>
      <c r="B21" s="29" t="s">
        <v>51</v>
      </c>
      <c r="C21" s="85">
        <v>8170300</v>
      </c>
      <c r="D21" s="86"/>
      <c r="E21" s="86"/>
      <c r="F21" s="86"/>
      <c r="G21" s="71">
        <v>8150000</v>
      </c>
      <c r="H21" s="17" t="s">
        <v>96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87"/>
      <c r="T21" s="87"/>
      <c r="U21" s="87"/>
      <c r="V21" s="88">
        <f t="shared" si="1"/>
        <v>0</v>
      </c>
      <c r="W21" s="74">
        <v>100</v>
      </c>
      <c r="X21" s="31">
        <f t="shared" si="0"/>
        <v>8170300</v>
      </c>
      <c r="Y21" s="72">
        <f t="shared" si="2"/>
        <v>20300</v>
      </c>
      <c r="Z21" s="22" t="s">
        <v>39</v>
      </c>
      <c r="AA21" s="45" t="s">
        <v>87</v>
      </c>
      <c r="AB21" s="3" t="s">
        <v>32</v>
      </c>
    </row>
    <row r="22" spans="1:28" s="3" customFormat="1" ht="68.25" customHeight="1" x14ac:dyDescent="0.2">
      <c r="A22" s="22"/>
      <c r="B22" s="29" t="s">
        <v>52</v>
      </c>
      <c r="C22" s="93">
        <v>29200000</v>
      </c>
      <c r="D22" s="71"/>
      <c r="E22" s="71"/>
      <c r="F22" s="71"/>
      <c r="G22" s="71">
        <v>29170000</v>
      </c>
      <c r="H22" s="31" t="s">
        <v>98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19"/>
      <c r="T22" s="19"/>
      <c r="U22" s="87"/>
      <c r="V22" s="88">
        <f t="shared" si="1"/>
        <v>0</v>
      </c>
      <c r="W22" s="74">
        <v>100</v>
      </c>
      <c r="X22" s="31">
        <f t="shared" si="0"/>
        <v>29200000</v>
      </c>
      <c r="Y22" s="72">
        <f t="shared" si="2"/>
        <v>30000</v>
      </c>
      <c r="Z22" s="22" t="s">
        <v>39</v>
      </c>
      <c r="AA22" s="45" t="s">
        <v>87</v>
      </c>
      <c r="AB22" s="3" t="s">
        <v>27</v>
      </c>
    </row>
    <row r="23" spans="1:28" s="3" customFormat="1" ht="78" customHeight="1" x14ac:dyDescent="0.2">
      <c r="A23" s="22"/>
      <c r="B23" s="29" t="s">
        <v>53</v>
      </c>
      <c r="C23" s="93">
        <v>24500000</v>
      </c>
      <c r="D23" s="71"/>
      <c r="E23" s="71"/>
      <c r="F23" s="71"/>
      <c r="G23" s="71">
        <v>24485000</v>
      </c>
      <c r="H23" s="31" t="s">
        <v>102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87"/>
      <c r="V23" s="88">
        <f t="shared" si="1"/>
        <v>0</v>
      </c>
      <c r="W23" s="74">
        <v>100</v>
      </c>
      <c r="X23" s="31">
        <f t="shared" si="0"/>
        <v>24500000</v>
      </c>
      <c r="Y23" s="72">
        <f t="shared" si="2"/>
        <v>15000</v>
      </c>
      <c r="Z23" s="22" t="s">
        <v>39</v>
      </c>
      <c r="AA23" s="45" t="s">
        <v>87</v>
      </c>
    </row>
    <row r="24" spans="1:28" s="3" customFormat="1" ht="94.5" customHeight="1" x14ac:dyDescent="0.2">
      <c r="A24" s="22"/>
      <c r="B24" s="29" t="s">
        <v>54</v>
      </c>
      <c r="C24" s="85">
        <v>7650000</v>
      </c>
      <c r="D24" s="86"/>
      <c r="E24" s="86"/>
      <c r="F24" s="86"/>
      <c r="G24" s="71">
        <v>7640000</v>
      </c>
      <c r="H24" s="17" t="s">
        <v>95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87">
        <v>1146000</v>
      </c>
      <c r="T24" s="87"/>
      <c r="U24" s="87"/>
      <c r="V24" s="87">
        <f t="shared" si="1"/>
        <v>14.980392156862745</v>
      </c>
      <c r="W24" s="74">
        <v>100</v>
      </c>
      <c r="X24" s="31">
        <f t="shared" si="0"/>
        <v>6504000</v>
      </c>
      <c r="Y24" s="72">
        <f t="shared" si="2"/>
        <v>10000</v>
      </c>
      <c r="Z24" s="22" t="s">
        <v>39</v>
      </c>
      <c r="AA24" s="45" t="s">
        <v>87</v>
      </c>
      <c r="AB24" s="3" t="s">
        <v>32</v>
      </c>
    </row>
    <row r="25" spans="1:28" s="3" customFormat="1" ht="69.75" customHeight="1" x14ac:dyDescent="0.2">
      <c r="A25" s="22"/>
      <c r="B25" s="29" t="s">
        <v>55</v>
      </c>
      <c r="C25" s="85">
        <v>11500000</v>
      </c>
      <c r="D25" s="86"/>
      <c r="E25" s="86"/>
      <c r="F25" s="86"/>
      <c r="G25" s="86">
        <v>11405000</v>
      </c>
      <c r="H25" s="31" t="s">
        <v>103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9"/>
      <c r="T25" s="19"/>
      <c r="U25" s="87"/>
      <c r="V25" s="88">
        <f t="shared" si="1"/>
        <v>0</v>
      </c>
      <c r="W25" s="71">
        <v>100</v>
      </c>
      <c r="X25" s="31">
        <f t="shared" si="0"/>
        <v>11500000</v>
      </c>
      <c r="Y25" s="72">
        <f t="shared" si="2"/>
        <v>95000</v>
      </c>
      <c r="Z25" s="22" t="s">
        <v>39</v>
      </c>
      <c r="AA25" s="45" t="s">
        <v>109</v>
      </c>
      <c r="AB25" s="3" t="s">
        <v>32</v>
      </c>
    </row>
    <row r="26" spans="1:28" s="3" customFormat="1" ht="71.25" customHeight="1" x14ac:dyDescent="0.2">
      <c r="A26" s="22"/>
      <c r="B26" s="29" t="s">
        <v>56</v>
      </c>
      <c r="C26" s="85">
        <v>16500000</v>
      </c>
      <c r="D26" s="86"/>
      <c r="E26" s="86"/>
      <c r="F26" s="86"/>
      <c r="G26" s="71">
        <v>16470000</v>
      </c>
      <c r="H26" s="31" t="s">
        <v>100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87"/>
      <c r="T26" s="87"/>
      <c r="U26" s="87"/>
      <c r="V26" s="88">
        <f t="shared" si="1"/>
        <v>0</v>
      </c>
      <c r="W26" s="74">
        <v>100</v>
      </c>
      <c r="X26" s="31">
        <f t="shared" si="0"/>
        <v>16500000</v>
      </c>
      <c r="Y26" s="72">
        <f t="shared" si="2"/>
        <v>30000</v>
      </c>
      <c r="Z26" s="22" t="s">
        <v>39</v>
      </c>
      <c r="AA26" s="45" t="s">
        <v>87</v>
      </c>
      <c r="AB26" s="3" t="s">
        <v>32</v>
      </c>
    </row>
    <row r="27" spans="1:28" s="3" customFormat="1" ht="73.5" customHeight="1" x14ac:dyDescent="0.2">
      <c r="A27" s="22"/>
      <c r="B27" s="29" t="s">
        <v>57</v>
      </c>
      <c r="C27" s="85">
        <v>12480000</v>
      </c>
      <c r="D27" s="86"/>
      <c r="E27" s="86"/>
      <c r="F27" s="86"/>
      <c r="G27" s="71">
        <v>12475000</v>
      </c>
      <c r="H27" s="31" t="s">
        <v>100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87"/>
      <c r="T27" s="87"/>
      <c r="U27" s="87"/>
      <c r="V27" s="88">
        <f t="shared" si="1"/>
        <v>0</v>
      </c>
      <c r="W27" s="74">
        <v>100</v>
      </c>
      <c r="X27" s="31">
        <f t="shared" si="0"/>
        <v>12480000</v>
      </c>
      <c r="Y27" s="72">
        <f t="shared" si="2"/>
        <v>5000</v>
      </c>
      <c r="Z27" s="22" t="s">
        <v>39</v>
      </c>
      <c r="AA27" s="45" t="s">
        <v>87</v>
      </c>
      <c r="AB27" s="3" t="s">
        <v>32</v>
      </c>
    </row>
    <row r="28" spans="1:28" s="3" customFormat="1" ht="72" customHeight="1" x14ac:dyDescent="0.2">
      <c r="A28" s="22"/>
      <c r="B28" s="29" t="s">
        <v>58</v>
      </c>
      <c r="C28" s="85">
        <v>17500000</v>
      </c>
      <c r="D28" s="86"/>
      <c r="E28" s="86"/>
      <c r="F28" s="86"/>
      <c r="G28" s="86">
        <v>17000000</v>
      </c>
      <c r="H28" s="31" t="s">
        <v>100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87"/>
      <c r="V28" s="88">
        <f t="shared" si="1"/>
        <v>0</v>
      </c>
      <c r="W28" s="74">
        <v>100</v>
      </c>
      <c r="X28" s="31">
        <f t="shared" si="0"/>
        <v>17500000</v>
      </c>
      <c r="Y28" s="72">
        <f t="shared" si="2"/>
        <v>500000</v>
      </c>
      <c r="Z28" s="22" t="s">
        <v>39</v>
      </c>
      <c r="AA28" s="45" t="s">
        <v>87</v>
      </c>
    </row>
    <row r="29" spans="1:28" s="3" customFormat="1" ht="111" customHeight="1" x14ac:dyDescent="0.2">
      <c r="A29" s="22"/>
      <c r="B29" s="29" t="s">
        <v>59</v>
      </c>
      <c r="C29" s="85">
        <v>35000000</v>
      </c>
      <c r="D29" s="86"/>
      <c r="E29" s="86"/>
      <c r="F29" s="86"/>
      <c r="G29" s="71">
        <v>34798000</v>
      </c>
      <c r="H29" s="31" t="s">
        <v>103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87"/>
      <c r="T29" s="87"/>
      <c r="U29" s="87"/>
      <c r="V29" s="88">
        <f t="shared" si="1"/>
        <v>0</v>
      </c>
      <c r="W29" s="74">
        <v>100</v>
      </c>
      <c r="X29" s="31">
        <f t="shared" si="0"/>
        <v>35000000</v>
      </c>
      <c r="Y29" s="72">
        <f t="shared" si="2"/>
        <v>202000</v>
      </c>
      <c r="Z29" s="22" t="s">
        <v>39</v>
      </c>
      <c r="AA29" s="45" t="s">
        <v>109</v>
      </c>
      <c r="AB29" s="3" t="s">
        <v>32</v>
      </c>
    </row>
    <row r="30" spans="1:28" s="3" customFormat="1" ht="24.75" customHeight="1" x14ac:dyDescent="0.2">
      <c r="A30" s="24"/>
      <c r="B30" s="25" t="s">
        <v>60</v>
      </c>
      <c r="C30" s="81"/>
      <c r="D30" s="82"/>
      <c r="E30" s="82"/>
      <c r="F30" s="82"/>
      <c r="G30" s="74"/>
      <c r="H30" s="18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83"/>
      <c r="T30" s="83"/>
      <c r="U30" s="83"/>
      <c r="V30" s="36"/>
      <c r="W30" s="74">
        <v>100</v>
      </c>
      <c r="X30" s="37"/>
      <c r="Y30" s="84"/>
      <c r="Z30" s="24"/>
      <c r="AA30" s="28"/>
      <c r="AB30" s="3" t="s">
        <v>32</v>
      </c>
    </row>
    <row r="31" spans="1:28" s="3" customFormat="1" ht="75" customHeight="1" x14ac:dyDescent="0.2">
      <c r="A31" s="22"/>
      <c r="B31" s="29" t="s">
        <v>61</v>
      </c>
      <c r="C31" s="85">
        <v>24634000</v>
      </c>
      <c r="D31" s="86"/>
      <c r="E31" s="86"/>
      <c r="F31" s="86"/>
      <c r="G31" s="71">
        <v>19994000</v>
      </c>
      <c r="H31" s="17" t="s">
        <v>90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9"/>
      <c r="T31" s="19"/>
      <c r="U31" s="87"/>
      <c r="V31" s="88">
        <f t="shared" si="1"/>
        <v>0</v>
      </c>
      <c r="W31" s="74">
        <v>100</v>
      </c>
      <c r="X31" s="31">
        <f t="shared" si="0"/>
        <v>24634000</v>
      </c>
      <c r="Y31" s="72">
        <f>C31-G31</f>
        <v>4640000</v>
      </c>
      <c r="Z31" s="22" t="s">
        <v>62</v>
      </c>
      <c r="AA31" s="45" t="s">
        <v>87</v>
      </c>
      <c r="AB31" s="3" t="s">
        <v>32</v>
      </c>
    </row>
    <row r="32" spans="1:28" s="3" customFormat="1" ht="45.75" customHeight="1" x14ac:dyDescent="0.2">
      <c r="A32" s="24"/>
      <c r="B32" s="25" t="s">
        <v>64</v>
      </c>
      <c r="C32" s="81"/>
      <c r="D32" s="82"/>
      <c r="E32" s="82"/>
      <c r="F32" s="82"/>
      <c r="G32" s="8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83"/>
      <c r="V32" s="28"/>
      <c r="W32" s="74">
        <v>100</v>
      </c>
      <c r="X32" s="37"/>
      <c r="Y32" s="28"/>
      <c r="Z32" s="28"/>
      <c r="AA32" s="28"/>
    </row>
    <row r="33" spans="1:28" s="3" customFormat="1" ht="72" customHeight="1" x14ac:dyDescent="0.2">
      <c r="A33" s="22"/>
      <c r="B33" s="29" t="s">
        <v>65</v>
      </c>
      <c r="C33" s="85">
        <v>3000000</v>
      </c>
      <c r="D33" s="86"/>
      <c r="E33" s="86"/>
      <c r="F33" s="86"/>
      <c r="G33" s="71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9"/>
      <c r="T33" s="19"/>
      <c r="U33" s="87"/>
      <c r="V33" s="88">
        <f t="shared" si="1"/>
        <v>0</v>
      </c>
      <c r="W33" s="74">
        <v>100</v>
      </c>
      <c r="X33" s="31">
        <f t="shared" si="0"/>
        <v>3000000</v>
      </c>
      <c r="Y33" s="72"/>
      <c r="Z33" s="22" t="s">
        <v>66</v>
      </c>
      <c r="AA33" s="45" t="s">
        <v>104</v>
      </c>
      <c r="AB33" s="3" t="s">
        <v>32</v>
      </c>
    </row>
    <row r="34" spans="1:28" s="3" customFormat="1" ht="72" customHeight="1" x14ac:dyDescent="0.2">
      <c r="A34" s="22"/>
      <c r="B34" s="29" t="s">
        <v>68</v>
      </c>
      <c r="C34" s="93">
        <v>3000000</v>
      </c>
      <c r="D34" s="71"/>
      <c r="E34" s="71"/>
      <c r="F34" s="71"/>
      <c r="G34" s="7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19"/>
      <c r="T34" s="19"/>
      <c r="U34" s="87"/>
      <c r="V34" s="88">
        <f t="shared" si="1"/>
        <v>0</v>
      </c>
      <c r="W34" s="74">
        <v>100</v>
      </c>
      <c r="X34" s="31">
        <f t="shared" si="0"/>
        <v>3000000</v>
      </c>
      <c r="Y34" s="72"/>
      <c r="Z34" s="22" t="s">
        <v>66</v>
      </c>
      <c r="AA34" s="45" t="s">
        <v>104</v>
      </c>
      <c r="AB34" s="3" t="s">
        <v>27</v>
      </c>
    </row>
    <row r="35" spans="1:28" s="3" customFormat="1" ht="72" customHeight="1" x14ac:dyDescent="0.2">
      <c r="A35" s="75"/>
      <c r="B35" s="76" t="s">
        <v>70</v>
      </c>
      <c r="C35" s="77">
        <v>2000000</v>
      </c>
      <c r="D35" s="78"/>
      <c r="E35" s="78"/>
      <c r="F35" s="78"/>
      <c r="G35" s="78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97"/>
      <c r="V35" s="80">
        <f t="shared" si="1"/>
        <v>0</v>
      </c>
      <c r="W35" s="78">
        <v>100</v>
      </c>
      <c r="X35" s="79">
        <f t="shared" si="0"/>
        <v>2000000</v>
      </c>
      <c r="Y35" s="79"/>
      <c r="Z35" s="75" t="s">
        <v>66</v>
      </c>
      <c r="AA35" s="42" t="s">
        <v>91</v>
      </c>
    </row>
    <row r="36" spans="1:28" s="3" customFormat="1" ht="72" customHeight="1" x14ac:dyDescent="0.2">
      <c r="A36" s="22"/>
      <c r="B36" s="29" t="s">
        <v>72</v>
      </c>
      <c r="C36" s="85">
        <v>2000000</v>
      </c>
      <c r="D36" s="86"/>
      <c r="E36" s="86"/>
      <c r="F36" s="86"/>
      <c r="G36" s="71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87"/>
      <c r="T36" s="87"/>
      <c r="U36" s="87"/>
      <c r="V36" s="88">
        <f t="shared" si="1"/>
        <v>0</v>
      </c>
      <c r="W36" s="74">
        <v>100</v>
      </c>
      <c r="X36" s="31">
        <f t="shared" si="0"/>
        <v>2000000</v>
      </c>
      <c r="Y36" s="72"/>
      <c r="Z36" s="22" t="s">
        <v>66</v>
      </c>
      <c r="AA36" s="45" t="s">
        <v>104</v>
      </c>
      <c r="AB36" s="3" t="s">
        <v>32</v>
      </c>
    </row>
    <row r="37" spans="1:28" s="3" customFormat="1" ht="45.75" customHeight="1" x14ac:dyDescent="0.2">
      <c r="A37" s="24"/>
      <c r="B37" s="25" t="s">
        <v>74</v>
      </c>
      <c r="C37" s="81"/>
      <c r="D37" s="82"/>
      <c r="E37" s="82"/>
      <c r="F37" s="82"/>
      <c r="G37" s="74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83"/>
      <c r="T37" s="83"/>
      <c r="U37" s="83"/>
      <c r="V37" s="36"/>
      <c r="W37" s="74">
        <v>100</v>
      </c>
      <c r="X37" s="37"/>
      <c r="Y37" s="84"/>
      <c r="Z37" s="24"/>
      <c r="AA37" s="28"/>
    </row>
    <row r="38" spans="1:28" s="3" customFormat="1" ht="87.75" customHeight="1" x14ac:dyDescent="0.2">
      <c r="A38" s="22"/>
      <c r="B38" s="29" t="s">
        <v>75</v>
      </c>
      <c r="C38" s="85">
        <v>10000000</v>
      </c>
      <c r="D38" s="86"/>
      <c r="E38" s="86"/>
      <c r="F38" s="86"/>
      <c r="G38" s="86">
        <v>9967000</v>
      </c>
      <c r="H38" s="31" t="s">
        <v>105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87"/>
      <c r="V38" s="88">
        <f t="shared" si="1"/>
        <v>0</v>
      </c>
      <c r="W38" s="74">
        <v>100</v>
      </c>
      <c r="X38" s="31">
        <f t="shared" si="0"/>
        <v>10000000</v>
      </c>
      <c r="Y38" s="45"/>
      <c r="Z38" s="31" t="s">
        <v>39</v>
      </c>
      <c r="AA38" s="45" t="s">
        <v>87</v>
      </c>
    </row>
    <row r="39" spans="1:28" s="3" customFormat="1" ht="51.75" customHeight="1" x14ac:dyDescent="0.2">
      <c r="A39" s="24"/>
      <c r="B39" s="25" t="s">
        <v>76</v>
      </c>
      <c r="C39" s="81"/>
      <c r="D39" s="82"/>
      <c r="E39" s="82"/>
      <c r="F39" s="82"/>
      <c r="G39" s="74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46"/>
      <c r="T39" s="46"/>
      <c r="U39" s="83"/>
      <c r="V39" s="36"/>
      <c r="W39" s="74">
        <v>100</v>
      </c>
      <c r="X39" s="37"/>
      <c r="Y39" s="84"/>
      <c r="Z39" s="24"/>
      <c r="AA39" s="28"/>
      <c r="AB39" s="3" t="s">
        <v>32</v>
      </c>
    </row>
    <row r="40" spans="1:28" s="3" customFormat="1" ht="43.5" customHeight="1" x14ac:dyDescent="0.2">
      <c r="A40" s="22"/>
      <c r="B40" s="29" t="s">
        <v>77</v>
      </c>
      <c r="C40" s="85">
        <v>10000000</v>
      </c>
      <c r="D40" s="86"/>
      <c r="E40" s="86"/>
      <c r="F40" s="86"/>
      <c r="G40" s="71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87">
        <v>5206951.75</v>
      </c>
      <c r="T40" s="87"/>
      <c r="U40" s="87"/>
      <c r="V40" s="87">
        <f t="shared" si="1"/>
        <v>52.069517500000003</v>
      </c>
      <c r="W40" s="74">
        <v>100</v>
      </c>
      <c r="X40" s="31">
        <f t="shared" si="0"/>
        <v>4793048.25</v>
      </c>
      <c r="Y40" s="72"/>
      <c r="Z40" s="22" t="s">
        <v>78</v>
      </c>
      <c r="AA40" s="45"/>
      <c r="AB40" s="3" t="s">
        <v>32</v>
      </c>
    </row>
    <row r="41" spans="1:28" x14ac:dyDescent="0.2">
      <c r="A41" s="47"/>
      <c r="B41" s="48"/>
      <c r="C41" s="98">
        <f>SUM(C6:C40)</f>
        <v>421834300</v>
      </c>
      <c r="D41" s="99"/>
      <c r="E41" s="99">
        <v>7760000</v>
      </c>
      <c r="F41" s="99"/>
      <c r="G41" s="100"/>
      <c r="H41" s="12"/>
      <c r="I41" s="74"/>
      <c r="J41" s="100"/>
      <c r="K41" s="100"/>
      <c r="L41" s="100"/>
      <c r="M41" s="100"/>
      <c r="N41" s="100"/>
      <c r="O41" s="100"/>
      <c r="P41" s="100"/>
      <c r="Q41" s="100"/>
      <c r="R41" s="100"/>
      <c r="S41" s="52">
        <f>SUM(S5:S40)</f>
        <v>15110304.1</v>
      </c>
      <c r="T41" s="52"/>
      <c r="U41" s="52"/>
      <c r="V41" s="87">
        <f>S41*W41/C41</f>
        <v>3.5820472872879234</v>
      </c>
      <c r="W41" s="74">
        <v>100</v>
      </c>
      <c r="X41" s="31">
        <f>C41-S41</f>
        <v>406723995.89999998</v>
      </c>
      <c r="Y41" s="101">
        <f>SUM(Y5:Y40)</f>
        <v>19026951</v>
      </c>
      <c r="Z41" s="13"/>
      <c r="AA41" s="48"/>
    </row>
    <row r="42" spans="1:28" x14ac:dyDescent="0.2">
      <c r="E42" s="103">
        <v>5600000</v>
      </c>
      <c r="X42" s="106"/>
    </row>
    <row r="43" spans="1:28" x14ac:dyDescent="0.2">
      <c r="A43" s="63"/>
      <c r="B43" s="64"/>
      <c r="E43" s="103">
        <v>494700</v>
      </c>
      <c r="X43" s="106"/>
    </row>
    <row r="44" spans="1:28" x14ac:dyDescent="0.2">
      <c r="A44" s="63"/>
      <c r="B44" s="64"/>
      <c r="E44" s="103">
        <f>SUBTOTAL(9,E41:E43)</f>
        <v>13854700</v>
      </c>
      <c r="S44" s="60">
        <v>3592527</v>
      </c>
      <c r="X44" s="106"/>
    </row>
    <row r="45" spans="1:28" x14ac:dyDescent="0.2">
      <c r="A45" s="63"/>
      <c r="B45" s="64"/>
      <c r="S45" s="60">
        <f>S40-S44</f>
        <v>1614424.75</v>
      </c>
      <c r="X45" s="106"/>
    </row>
    <row r="46" spans="1:28" s="107" customFormat="1" x14ac:dyDescent="0.2">
      <c r="A46" s="63"/>
      <c r="B46" s="64"/>
      <c r="C46" s="102"/>
      <c r="D46" s="103"/>
      <c r="E46" s="103"/>
      <c r="F46" s="103"/>
      <c r="G46" s="104"/>
      <c r="H46" s="58"/>
      <c r="I46" s="105"/>
      <c r="J46" s="104"/>
      <c r="K46" s="104"/>
      <c r="L46" s="104"/>
      <c r="M46" s="104"/>
      <c r="N46" s="104"/>
      <c r="O46" s="104"/>
      <c r="P46" s="104"/>
      <c r="Q46" s="104"/>
      <c r="R46" s="104"/>
      <c r="S46" s="60"/>
      <c r="T46" s="60"/>
      <c r="U46" s="60"/>
      <c r="V46" s="58"/>
      <c r="W46" s="58"/>
      <c r="X46" s="106"/>
      <c r="Z46" s="3"/>
      <c r="AA46" s="1"/>
      <c r="AB46" s="1"/>
    </row>
    <row r="47" spans="1:28" s="107" customFormat="1" x14ac:dyDescent="0.2">
      <c r="A47" s="63"/>
      <c r="B47" s="64"/>
      <c r="C47" s="102"/>
      <c r="D47" s="103"/>
      <c r="E47" s="103"/>
      <c r="F47" s="103"/>
      <c r="G47" s="104"/>
      <c r="H47" s="58"/>
      <c r="I47" s="105"/>
      <c r="J47" s="104"/>
      <c r="K47" s="104"/>
      <c r="L47" s="104"/>
      <c r="M47" s="104"/>
      <c r="N47" s="104"/>
      <c r="O47" s="104"/>
      <c r="P47" s="104"/>
      <c r="Q47" s="104"/>
      <c r="R47" s="104"/>
      <c r="S47" s="60"/>
      <c r="T47" s="60"/>
      <c r="U47" s="60"/>
      <c r="V47" s="58"/>
      <c r="W47" s="58"/>
      <c r="X47" s="106"/>
      <c r="Z47" s="3"/>
      <c r="AA47" s="1"/>
      <c r="AB47" s="1"/>
    </row>
    <row r="48" spans="1:28" s="107" customFormat="1" x14ac:dyDescent="0.2">
      <c r="A48" s="63"/>
      <c r="B48" s="64"/>
      <c r="C48" s="102"/>
      <c r="D48" s="103"/>
      <c r="E48" s="103"/>
      <c r="F48" s="103"/>
      <c r="G48" s="104"/>
      <c r="H48" s="58"/>
      <c r="I48" s="105"/>
      <c r="J48" s="104"/>
      <c r="K48" s="104"/>
      <c r="L48" s="104"/>
      <c r="M48" s="104"/>
      <c r="N48" s="104"/>
      <c r="O48" s="104"/>
      <c r="P48" s="104"/>
      <c r="Q48" s="104"/>
      <c r="R48" s="104"/>
      <c r="S48" s="60"/>
      <c r="T48" s="60"/>
      <c r="U48" s="60"/>
      <c r="V48" s="58"/>
      <c r="W48" s="58"/>
      <c r="X48" s="106"/>
      <c r="Z48" s="3"/>
      <c r="AA48" s="1"/>
      <c r="AB48" s="1"/>
    </row>
    <row r="49" spans="1:28" s="107" customFormat="1" x14ac:dyDescent="0.2">
      <c r="A49" s="54"/>
      <c r="B49" s="1"/>
      <c r="C49" s="102"/>
      <c r="D49" s="103"/>
      <c r="E49" s="103"/>
      <c r="F49" s="103"/>
      <c r="G49" s="104"/>
      <c r="H49" s="58"/>
      <c r="I49" s="105"/>
      <c r="J49" s="104"/>
      <c r="K49" s="104"/>
      <c r="L49" s="104"/>
      <c r="M49" s="104"/>
      <c r="N49" s="104"/>
      <c r="O49" s="104"/>
      <c r="P49" s="104"/>
      <c r="Q49" s="104"/>
      <c r="R49" s="104"/>
      <c r="S49" s="60"/>
      <c r="T49" s="60"/>
      <c r="U49" s="60"/>
      <c r="V49" s="58"/>
      <c r="W49" s="58"/>
      <c r="X49" s="106"/>
      <c r="Z49" s="3"/>
      <c r="AA49" s="1"/>
      <c r="AB49" s="1"/>
    </row>
    <row r="50" spans="1:28" s="107" customFormat="1" x14ac:dyDescent="0.2">
      <c r="A50" s="54"/>
      <c r="B50" s="1"/>
      <c r="C50" s="102"/>
      <c r="D50" s="103"/>
      <c r="E50" s="103"/>
      <c r="F50" s="103"/>
      <c r="G50" s="104"/>
      <c r="H50" s="58"/>
      <c r="I50" s="105"/>
      <c r="J50" s="104"/>
      <c r="K50" s="104"/>
      <c r="L50" s="104"/>
      <c r="M50" s="104"/>
      <c r="N50" s="104"/>
      <c r="O50" s="104"/>
      <c r="P50" s="104"/>
      <c r="Q50" s="104"/>
      <c r="R50" s="104"/>
      <c r="S50" s="60"/>
      <c r="T50" s="60"/>
      <c r="U50" s="60"/>
      <c r="V50" s="58"/>
      <c r="W50" s="58"/>
      <c r="X50" s="106"/>
      <c r="Z50" s="3"/>
      <c r="AA50" s="1"/>
      <c r="AB50" s="1"/>
    </row>
    <row r="51" spans="1:28" s="107" customFormat="1" x14ac:dyDescent="0.2">
      <c r="A51" s="54"/>
      <c r="B51" s="1"/>
      <c r="C51" s="102"/>
      <c r="D51" s="103"/>
      <c r="E51" s="103"/>
      <c r="F51" s="103"/>
      <c r="G51" s="104"/>
      <c r="H51" s="58"/>
      <c r="I51" s="105"/>
      <c r="J51" s="104"/>
      <c r="K51" s="104"/>
      <c r="L51" s="104"/>
      <c r="M51" s="104"/>
      <c r="N51" s="104"/>
      <c r="O51" s="104"/>
      <c r="P51" s="104"/>
      <c r="Q51" s="104"/>
      <c r="R51" s="104"/>
      <c r="S51" s="60"/>
      <c r="T51" s="60"/>
      <c r="U51" s="60"/>
      <c r="V51" s="58"/>
      <c r="W51" s="58"/>
      <c r="X51" s="106"/>
      <c r="Z51" s="3"/>
      <c r="AA51" s="1"/>
      <c r="AB51" s="1"/>
    </row>
    <row r="52" spans="1:28" s="107" customFormat="1" x14ac:dyDescent="0.2">
      <c r="A52" s="54"/>
      <c r="B52" s="1"/>
      <c r="C52" s="102"/>
      <c r="D52" s="103"/>
      <c r="E52" s="103"/>
      <c r="F52" s="103"/>
      <c r="G52" s="104"/>
      <c r="H52" s="58"/>
      <c r="I52" s="105"/>
      <c r="J52" s="104"/>
      <c r="K52" s="104"/>
      <c r="L52" s="104"/>
      <c r="M52" s="104"/>
      <c r="N52" s="104"/>
      <c r="O52" s="104"/>
      <c r="P52" s="104"/>
      <c r="Q52" s="104"/>
      <c r="R52" s="104"/>
      <c r="S52" s="60"/>
      <c r="T52" s="60"/>
      <c r="U52" s="60"/>
      <c r="V52" s="58"/>
      <c r="W52" s="58"/>
      <c r="X52" s="106"/>
      <c r="Z52" s="3"/>
      <c r="AA52" s="1"/>
      <c r="AB52" s="1"/>
    </row>
    <row r="53" spans="1:28" s="107" customFormat="1" x14ac:dyDescent="0.2">
      <c r="A53" s="54"/>
      <c r="B53" s="1"/>
      <c r="C53" s="102"/>
      <c r="D53" s="103"/>
      <c r="E53" s="103"/>
      <c r="F53" s="103"/>
      <c r="G53" s="104"/>
      <c r="H53" s="58"/>
      <c r="I53" s="105"/>
      <c r="J53" s="104"/>
      <c r="K53" s="104"/>
      <c r="L53" s="104"/>
      <c r="M53" s="104"/>
      <c r="N53" s="104"/>
      <c r="O53" s="104"/>
      <c r="P53" s="104"/>
      <c r="Q53" s="104"/>
      <c r="R53" s="104"/>
      <c r="S53" s="60"/>
      <c r="T53" s="60"/>
      <c r="U53" s="60"/>
      <c r="V53" s="58"/>
      <c r="W53" s="58"/>
      <c r="X53" s="106"/>
      <c r="Z53" s="3"/>
      <c r="AA53" s="1"/>
      <c r="AB53" s="1"/>
    </row>
    <row r="54" spans="1:28" s="107" customFormat="1" x14ac:dyDescent="0.2">
      <c r="A54" s="54"/>
      <c r="B54" s="1"/>
      <c r="C54" s="102"/>
      <c r="D54" s="103"/>
      <c r="E54" s="103"/>
      <c r="F54" s="103"/>
      <c r="G54" s="104"/>
      <c r="H54" s="58"/>
      <c r="I54" s="105"/>
      <c r="J54" s="104"/>
      <c r="K54" s="104"/>
      <c r="L54" s="104"/>
      <c r="M54" s="104"/>
      <c r="N54" s="104"/>
      <c r="O54" s="104"/>
      <c r="P54" s="104"/>
      <c r="Q54" s="104"/>
      <c r="R54" s="104"/>
      <c r="S54" s="60"/>
      <c r="T54" s="60"/>
      <c r="U54" s="60"/>
      <c r="V54" s="58"/>
      <c r="W54" s="58"/>
      <c r="X54" s="106"/>
      <c r="Z54" s="3"/>
      <c r="AA54" s="1"/>
      <c r="AB54" s="1"/>
    </row>
    <row r="55" spans="1:28" s="107" customFormat="1" x14ac:dyDescent="0.2">
      <c r="A55" s="54"/>
      <c r="B55" s="1"/>
      <c r="C55" s="102"/>
      <c r="D55" s="103"/>
      <c r="E55" s="103"/>
      <c r="F55" s="103"/>
      <c r="G55" s="104"/>
      <c r="H55" s="58"/>
      <c r="I55" s="105"/>
      <c r="J55" s="104"/>
      <c r="K55" s="104"/>
      <c r="L55" s="104"/>
      <c r="M55" s="104"/>
      <c r="N55" s="104"/>
      <c r="O55" s="104"/>
      <c r="P55" s="104"/>
      <c r="Q55" s="104"/>
      <c r="R55" s="104"/>
      <c r="S55" s="60"/>
      <c r="T55" s="60"/>
      <c r="U55" s="60"/>
      <c r="V55" s="58"/>
      <c r="W55" s="58"/>
      <c r="X55" s="106"/>
      <c r="Z55" s="3"/>
      <c r="AA55" s="1"/>
      <c r="AB55" s="1"/>
    </row>
    <row r="56" spans="1:28" s="107" customFormat="1" x14ac:dyDescent="0.2">
      <c r="A56" s="54"/>
      <c r="B56" s="1"/>
      <c r="C56" s="102"/>
      <c r="D56" s="103"/>
      <c r="E56" s="103"/>
      <c r="F56" s="103"/>
      <c r="G56" s="104"/>
      <c r="H56" s="58"/>
      <c r="I56" s="105"/>
      <c r="J56" s="104"/>
      <c r="K56" s="104"/>
      <c r="L56" s="104"/>
      <c r="M56" s="104"/>
      <c r="N56" s="104"/>
      <c r="O56" s="104"/>
      <c r="P56" s="104"/>
      <c r="Q56" s="104"/>
      <c r="R56" s="104"/>
      <c r="S56" s="60"/>
      <c r="T56" s="60"/>
      <c r="U56" s="60"/>
      <c r="V56" s="58"/>
      <c r="W56" s="58"/>
      <c r="X56" s="106"/>
      <c r="Z56" s="3"/>
      <c r="AA56" s="1"/>
      <c r="AB56" s="1"/>
    </row>
    <row r="57" spans="1:28" s="107" customFormat="1" x14ac:dyDescent="0.2">
      <c r="A57" s="54"/>
      <c r="B57" s="1"/>
      <c r="C57" s="102"/>
      <c r="D57" s="103"/>
      <c r="E57" s="103"/>
      <c r="F57" s="103"/>
      <c r="G57" s="104"/>
      <c r="H57" s="58"/>
      <c r="I57" s="105"/>
      <c r="J57" s="104"/>
      <c r="K57" s="104"/>
      <c r="L57" s="104"/>
      <c r="M57" s="104"/>
      <c r="N57" s="104"/>
      <c r="O57" s="104"/>
      <c r="P57" s="104"/>
      <c r="Q57" s="104"/>
      <c r="R57" s="104"/>
      <c r="S57" s="60"/>
      <c r="T57" s="60"/>
      <c r="U57" s="60"/>
      <c r="V57" s="58"/>
      <c r="W57" s="58"/>
      <c r="X57" s="106"/>
      <c r="Z57" s="3"/>
      <c r="AA57" s="1"/>
      <c r="AB57" s="1"/>
    </row>
  </sheetData>
  <autoFilter ref="Z1:Z58"/>
  <mergeCells count="2">
    <mergeCell ref="A1:AA1"/>
    <mergeCell ref="A2:AA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63"/>
  <sheetViews>
    <sheetView topLeftCell="A40" zoomScale="70" zoomScaleNormal="70" workbookViewId="0">
      <selection activeCell="S42" sqref="S42"/>
    </sheetView>
  </sheetViews>
  <sheetFormatPr defaultRowHeight="24" outlineLevelCol="1" x14ac:dyDescent="0.2"/>
  <cols>
    <col min="1" max="1" width="10" style="54" customWidth="1"/>
    <col min="2" max="2" width="40.28515625" style="1" customWidth="1"/>
    <col min="3" max="3" width="19" style="102" customWidth="1"/>
    <col min="4" max="6" width="16.7109375" style="103" hidden="1" customWidth="1"/>
    <col min="7" max="7" width="17.5703125" style="104" customWidth="1"/>
    <col min="8" max="8" width="17.5703125" style="58" customWidth="1"/>
    <col min="9" max="9" width="15.5703125" style="105" hidden="1" customWidth="1" outlineLevel="1"/>
    <col min="10" max="18" width="15.5703125" style="104" hidden="1" customWidth="1" outlineLevel="1"/>
    <col min="19" max="19" width="17.7109375" style="60" customWidth="1" collapsed="1"/>
    <col min="20" max="21" width="16.7109375" style="60" hidden="1" customWidth="1"/>
    <col min="22" max="22" width="10.85546875" style="60" customWidth="1"/>
    <col min="23" max="23" width="10.85546875" style="58" hidden="1" customWidth="1"/>
    <col min="24" max="24" width="16.7109375" style="65" customWidth="1"/>
    <col min="25" max="25" width="16.7109375" style="107" customWidth="1"/>
    <col min="26" max="26" width="18" style="3" customWidth="1"/>
    <col min="27" max="27" width="24" style="1" customWidth="1"/>
    <col min="28" max="28" width="0" style="1" hidden="1" customWidth="1"/>
    <col min="29" max="29" width="32" style="1" customWidth="1"/>
    <col min="30" max="16384" width="9.140625" style="1"/>
  </cols>
  <sheetData>
    <row r="1" spans="1:28" ht="27.75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3"/>
      <c r="T1" s="143"/>
      <c r="U1" s="143"/>
      <c r="V1" s="143"/>
      <c r="W1" s="143"/>
      <c r="X1" s="143"/>
      <c r="Y1" s="143"/>
      <c r="Z1" s="143"/>
      <c r="AA1" s="143"/>
    </row>
    <row r="2" spans="1:28" s="3" customFormat="1" ht="24" customHeight="1" x14ac:dyDescent="0.2">
      <c r="A2" s="145" t="s">
        <v>160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8" s="3" customFormat="1" ht="48" customHeight="1" x14ac:dyDescent="0.2">
      <c r="A3" s="4" t="s">
        <v>2</v>
      </c>
      <c r="B3" s="5" t="s">
        <v>3</v>
      </c>
      <c r="C3" s="66" t="s">
        <v>4</v>
      </c>
      <c r="D3" s="67" t="s">
        <v>5</v>
      </c>
      <c r="E3" s="67" t="s">
        <v>6</v>
      </c>
      <c r="F3" s="67" t="s">
        <v>7</v>
      </c>
      <c r="G3" s="67" t="s">
        <v>8</v>
      </c>
      <c r="H3" s="5" t="s">
        <v>9</v>
      </c>
      <c r="I3" s="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9" t="s">
        <v>20</v>
      </c>
      <c r="T3" s="9"/>
      <c r="U3" s="9"/>
      <c r="V3" s="109" t="s">
        <v>21</v>
      </c>
      <c r="W3" s="4"/>
      <c r="X3" s="10" t="s">
        <v>22</v>
      </c>
      <c r="Y3" s="68" t="s">
        <v>23</v>
      </c>
      <c r="Z3" s="5" t="s">
        <v>24</v>
      </c>
      <c r="AA3" s="5" t="s">
        <v>25</v>
      </c>
    </row>
    <row r="4" spans="1:28" s="3" customFormat="1" ht="3" customHeight="1" x14ac:dyDescent="0.2">
      <c r="A4" s="12"/>
      <c r="B4" s="13"/>
      <c r="C4" s="69"/>
      <c r="D4" s="70"/>
      <c r="E4" s="70"/>
      <c r="F4" s="70"/>
      <c r="G4" s="71"/>
      <c r="H4" s="17"/>
      <c r="I4" s="18"/>
      <c r="J4" s="17"/>
      <c r="K4" s="17"/>
      <c r="L4" s="17"/>
      <c r="M4" s="17"/>
      <c r="N4" s="17"/>
      <c r="O4" s="17"/>
      <c r="P4" s="17"/>
      <c r="Q4" s="17"/>
      <c r="R4" s="17"/>
      <c r="S4" s="19"/>
      <c r="T4" s="19"/>
      <c r="U4" s="19"/>
      <c r="V4" s="19"/>
      <c r="W4" s="17"/>
      <c r="X4" s="20"/>
      <c r="Y4" s="72"/>
      <c r="Z4" s="22"/>
      <c r="AA4" s="23"/>
    </row>
    <row r="5" spans="1:28" s="3" customFormat="1" ht="30" customHeight="1" x14ac:dyDescent="0.2">
      <c r="A5" s="24">
        <v>1</v>
      </c>
      <c r="B5" s="25" t="s">
        <v>110</v>
      </c>
      <c r="C5" s="81"/>
      <c r="D5" s="82"/>
      <c r="E5" s="82"/>
      <c r="F5" s="82"/>
      <c r="G5" s="74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83"/>
      <c r="T5" s="83"/>
      <c r="U5" s="83"/>
      <c r="V5" s="46"/>
      <c r="W5" s="74">
        <v>100</v>
      </c>
      <c r="X5" s="37"/>
      <c r="Y5" s="84"/>
      <c r="Z5" s="24"/>
      <c r="AA5" s="28"/>
      <c r="AB5" s="3" t="s">
        <v>32</v>
      </c>
    </row>
    <row r="6" spans="1:28" s="3" customFormat="1" ht="47.25" customHeight="1" x14ac:dyDescent="0.2">
      <c r="A6" s="22"/>
      <c r="B6" s="29" t="s">
        <v>111</v>
      </c>
      <c r="C6" s="85">
        <v>6651000</v>
      </c>
      <c r="D6" s="86"/>
      <c r="E6" s="86"/>
      <c r="F6" s="86"/>
      <c r="G6" s="71">
        <v>6651000</v>
      </c>
      <c r="H6" s="17" t="s">
        <v>93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72">
        <v>93535</v>
      </c>
      <c r="T6" s="87"/>
      <c r="U6" s="87"/>
      <c r="V6" s="87">
        <f>S6*W6/C6</f>
        <v>1.4063298752067359</v>
      </c>
      <c r="W6" s="74">
        <v>100</v>
      </c>
      <c r="X6" s="31">
        <f t="shared" ref="X6:X46" si="0">C6-S6</f>
        <v>6557465</v>
      </c>
      <c r="Y6" s="110">
        <f>C6-G6</f>
        <v>0</v>
      </c>
      <c r="Z6" s="22" t="s">
        <v>34</v>
      </c>
      <c r="AA6" s="45" t="s">
        <v>30</v>
      </c>
    </row>
    <row r="7" spans="1:28" s="3" customFormat="1" ht="49.5" customHeight="1" x14ac:dyDescent="0.2">
      <c r="A7" s="22"/>
      <c r="B7" s="29" t="s">
        <v>112</v>
      </c>
      <c r="C7" s="85">
        <v>38380000</v>
      </c>
      <c r="D7" s="86"/>
      <c r="E7" s="86"/>
      <c r="F7" s="86"/>
      <c r="G7" s="89">
        <v>38380000</v>
      </c>
      <c r="H7" s="71" t="s">
        <v>94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72">
        <v>5890884.4000000004</v>
      </c>
      <c r="T7" s="87"/>
      <c r="U7" s="87"/>
      <c r="V7" s="87">
        <f>S7*W7/C7</f>
        <v>15.348838978634706</v>
      </c>
      <c r="W7" s="74">
        <v>100</v>
      </c>
      <c r="X7" s="31">
        <f t="shared" si="0"/>
        <v>32489115.600000001</v>
      </c>
      <c r="Y7" s="110">
        <f>C7-G7</f>
        <v>0</v>
      </c>
      <c r="Z7" s="22" t="s">
        <v>34</v>
      </c>
      <c r="AA7" s="45" t="s">
        <v>30</v>
      </c>
    </row>
    <row r="8" spans="1:28" s="3" customFormat="1" ht="48.75" customHeight="1" x14ac:dyDescent="0.2">
      <c r="A8" s="24">
        <v>2</v>
      </c>
      <c r="B8" s="25" t="s">
        <v>113</v>
      </c>
      <c r="C8" s="81"/>
      <c r="D8" s="82"/>
      <c r="E8" s="82"/>
      <c r="F8" s="82"/>
      <c r="G8" s="82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112"/>
      <c r="T8" s="28"/>
      <c r="U8" s="83"/>
      <c r="V8" s="113"/>
      <c r="W8" s="74">
        <v>100</v>
      </c>
      <c r="X8" s="37"/>
      <c r="Y8" s="82"/>
      <c r="Z8" s="28"/>
      <c r="AA8" s="28"/>
    </row>
    <row r="9" spans="1:28" s="3" customFormat="1" ht="48.75" customHeight="1" x14ac:dyDescent="0.2">
      <c r="A9" s="114"/>
      <c r="B9" s="115" t="s">
        <v>114</v>
      </c>
      <c r="C9" s="116">
        <v>9490000</v>
      </c>
      <c r="D9" s="117"/>
      <c r="E9" s="117"/>
      <c r="F9" s="117"/>
      <c r="G9" s="118">
        <v>9490000</v>
      </c>
      <c r="H9" s="119" t="s">
        <v>95</v>
      </c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20">
        <v>9490000</v>
      </c>
      <c r="T9" s="121"/>
      <c r="U9" s="121"/>
      <c r="V9" s="121">
        <f>S9*W9/C9</f>
        <v>100</v>
      </c>
      <c r="W9" s="118">
        <v>100</v>
      </c>
      <c r="X9" s="122">
        <f t="shared" si="0"/>
        <v>0</v>
      </c>
      <c r="Y9" s="123">
        <f>C9-G9</f>
        <v>0</v>
      </c>
      <c r="Z9" s="114" t="s">
        <v>39</v>
      </c>
      <c r="AA9" s="124" t="s">
        <v>115</v>
      </c>
      <c r="AB9" s="3" t="s">
        <v>32</v>
      </c>
    </row>
    <row r="10" spans="1:28" s="3" customFormat="1" ht="48" customHeight="1" x14ac:dyDescent="0.2">
      <c r="A10" s="22"/>
      <c r="B10" s="29" t="s">
        <v>116</v>
      </c>
      <c r="C10" s="85">
        <v>9590000</v>
      </c>
      <c r="D10" s="86"/>
      <c r="E10" s="86"/>
      <c r="F10" s="86"/>
      <c r="G10" s="71">
        <v>9590000</v>
      </c>
      <c r="H10" s="17" t="s">
        <v>96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27">
        <v>0</v>
      </c>
      <c r="T10" s="19"/>
      <c r="U10" s="87"/>
      <c r="V10" s="87">
        <f t="shared" ref="V10:V46" si="1">S10*W10/C10</f>
        <v>0</v>
      </c>
      <c r="W10" s="74">
        <v>100</v>
      </c>
      <c r="X10" s="31">
        <f t="shared" si="0"/>
        <v>9590000</v>
      </c>
      <c r="Y10" s="110">
        <f t="shared" ref="Y10:Y27" si="2">C10-G10</f>
        <v>0</v>
      </c>
      <c r="Z10" s="22" t="s">
        <v>39</v>
      </c>
      <c r="AA10" s="45" t="s">
        <v>30</v>
      </c>
      <c r="AB10" s="3" t="s">
        <v>32</v>
      </c>
    </row>
    <row r="11" spans="1:28" s="3" customFormat="1" ht="45" customHeight="1" x14ac:dyDescent="0.2">
      <c r="A11" s="22"/>
      <c r="B11" s="29" t="s">
        <v>117</v>
      </c>
      <c r="C11" s="85">
        <v>8991349</v>
      </c>
      <c r="D11" s="86"/>
      <c r="E11" s="86"/>
      <c r="F11" s="86"/>
      <c r="G11" s="71">
        <v>8991349</v>
      </c>
      <c r="H11" s="17" t="s">
        <v>96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72">
        <v>1348702.35</v>
      </c>
      <c r="T11" s="87"/>
      <c r="U11" s="87"/>
      <c r="V11" s="87">
        <f t="shared" si="1"/>
        <v>15</v>
      </c>
      <c r="W11" s="74">
        <v>100</v>
      </c>
      <c r="X11" s="31">
        <f t="shared" si="0"/>
        <v>7642646.6500000004</v>
      </c>
      <c r="Y11" s="110">
        <f t="shared" si="2"/>
        <v>0</v>
      </c>
      <c r="Z11" s="22" t="s">
        <v>39</v>
      </c>
      <c r="AA11" s="45" t="s">
        <v>30</v>
      </c>
    </row>
    <row r="12" spans="1:28" s="3" customFormat="1" ht="49.5" customHeight="1" x14ac:dyDescent="0.2">
      <c r="A12" s="22"/>
      <c r="B12" s="29" t="s">
        <v>118</v>
      </c>
      <c r="C12" s="85">
        <v>9939000</v>
      </c>
      <c r="D12" s="86"/>
      <c r="E12" s="86"/>
      <c r="F12" s="86"/>
      <c r="G12" s="71">
        <v>9939000</v>
      </c>
      <c r="H12" s="17" t="s">
        <v>96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2">
        <v>1490850</v>
      </c>
      <c r="T12" s="87"/>
      <c r="U12" s="87"/>
      <c r="V12" s="87">
        <f t="shared" si="1"/>
        <v>15</v>
      </c>
      <c r="W12" s="74">
        <v>100</v>
      </c>
      <c r="X12" s="31">
        <f t="shared" si="0"/>
        <v>8448150</v>
      </c>
      <c r="Y12" s="110">
        <f t="shared" si="2"/>
        <v>0</v>
      </c>
      <c r="Z12" s="22" t="s">
        <v>39</v>
      </c>
      <c r="AA12" s="45" t="s">
        <v>30</v>
      </c>
    </row>
    <row r="13" spans="1:28" s="3" customFormat="1" ht="48" x14ac:dyDescent="0.2">
      <c r="A13" s="22"/>
      <c r="B13" s="29" t="s">
        <v>119</v>
      </c>
      <c r="C13" s="85">
        <v>8390000</v>
      </c>
      <c r="D13" s="86"/>
      <c r="E13" s="86"/>
      <c r="F13" s="86"/>
      <c r="G13" s="71">
        <v>8390000</v>
      </c>
      <c r="H13" s="17" t="s">
        <v>97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27">
        <v>0</v>
      </c>
      <c r="T13" s="19"/>
      <c r="U13" s="87"/>
      <c r="V13" s="87">
        <f t="shared" si="1"/>
        <v>0</v>
      </c>
      <c r="W13" s="74">
        <v>100</v>
      </c>
      <c r="X13" s="31">
        <f t="shared" si="0"/>
        <v>8390000</v>
      </c>
      <c r="Y13" s="110">
        <f t="shared" si="2"/>
        <v>0</v>
      </c>
      <c r="Z13" s="22" t="s">
        <v>39</v>
      </c>
      <c r="AA13" s="45" t="s">
        <v>30</v>
      </c>
      <c r="AB13" s="3" t="s">
        <v>32</v>
      </c>
    </row>
    <row r="14" spans="1:28" s="3" customFormat="1" ht="45.75" customHeight="1" x14ac:dyDescent="0.2">
      <c r="A14" s="22"/>
      <c r="B14" s="29" t="s">
        <v>120</v>
      </c>
      <c r="C14" s="85">
        <v>8482000</v>
      </c>
      <c r="D14" s="86"/>
      <c r="E14" s="86"/>
      <c r="F14" s="86"/>
      <c r="G14" s="71">
        <v>8482000</v>
      </c>
      <c r="H14" s="17" t="s">
        <v>96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27">
        <v>5043498.5</v>
      </c>
      <c r="T14" s="19"/>
      <c r="U14" s="87"/>
      <c r="V14" s="87">
        <f t="shared" si="1"/>
        <v>59.461194293798634</v>
      </c>
      <c r="W14" s="74">
        <v>100</v>
      </c>
      <c r="X14" s="31">
        <f t="shared" si="0"/>
        <v>3438501.5</v>
      </c>
      <c r="Y14" s="110">
        <f t="shared" si="2"/>
        <v>0</v>
      </c>
      <c r="Z14" s="22" t="s">
        <v>39</v>
      </c>
      <c r="AA14" s="45" t="s">
        <v>30</v>
      </c>
      <c r="AB14" s="3" t="s">
        <v>32</v>
      </c>
    </row>
    <row r="15" spans="1:28" s="3" customFormat="1" ht="75" customHeight="1" x14ac:dyDescent="0.2">
      <c r="A15" s="22"/>
      <c r="B15" s="29" t="s">
        <v>121</v>
      </c>
      <c r="C15" s="85">
        <v>21480000</v>
      </c>
      <c r="D15" s="86"/>
      <c r="E15" s="86"/>
      <c r="F15" s="86"/>
      <c r="G15" s="71">
        <v>21480000</v>
      </c>
      <c r="H15" s="17" t="s">
        <v>98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72">
        <v>3222000</v>
      </c>
      <c r="T15" s="87"/>
      <c r="U15" s="87"/>
      <c r="V15" s="87">
        <f t="shared" si="1"/>
        <v>15</v>
      </c>
      <c r="W15" s="74">
        <v>100</v>
      </c>
      <c r="X15" s="31">
        <f t="shared" si="0"/>
        <v>18258000</v>
      </c>
      <c r="Y15" s="110">
        <f t="shared" si="2"/>
        <v>0</v>
      </c>
      <c r="Z15" s="22" t="s">
        <v>39</v>
      </c>
      <c r="AA15" s="45" t="s">
        <v>30</v>
      </c>
      <c r="AB15" s="3" t="s">
        <v>32</v>
      </c>
    </row>
    <row r="16" spans="1:28" s="3" customFormat="1" ht="75" customHeight="1" x14ac:dyDescent="0.2">
      <c r="A16" s="22"/>
      <c r="B16" s="29" t="s">
        <v>122</v>
      </c>
      <c r="C16" s="85">
        <v>28428000</v>
      </c>
      <c r="D16" s="86"/>
      <c r="E16" s="86"/>
      <c r="F16" s="86"/>
      <c r="G16" s="71">
        <v>28428000</v>
      </c>
      <c r="H16" s="17" t="s">
        <v>123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72">
        <v>4264200</v>
      </c>
      <c r="T16" s="87"/>
      <c r="U16" s="87"/>
      <c r="V16" s="87">
        <f t="shared" si="1"/>
        <v>15</v>
      </c>
      <c r="W16" s="74">
        <v>100</v>
      </c>
      <c r="X16" s="31">
        <f t="shared" si="0"/>
        <v>24163800</v>
      </c>
      <c r="Y16" s="110">
        <f t="shared" si="2"/>
        <v>0</v>
      </c>
      <c r="Z16" s="22" t="s">
        <v>39</v>
      </c>
      <c r="AA16" s="45" t="s">
        <v>30</v>
      </c>
    </row>
    <row r="17" spans="1:29" s="3" customFormat="1" ht="75" customHeight="1" x14ac:dyDescent="0.2">
      <c r="A17" s="22"/>
      <c r="B17" s="29" t="s">
        <v>124</v>
      </c>
      <c r="C17" s="85">
        <v>15493000</v>
      </c>
      <c r="D17" s="86"/>
      <c r="E17" s="86"/>
      <c r="F17" s="86"/>
      <c r="G17" s="71">
        <v>15493000</v>
      </c>
      <c r="H17" s="17" t="s">
        <v>100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72">
        <v>2323950</v>
      </c>
      <c r="T17" s="87"/>
      <c r="U17" s="87"/>
      <c r="V17" s="87">
        <f t="shared" si="1"/>
        <v>15</v>
      </c>
      <c r="W17" s="74">
        <v>100</v>
      </c>
      <c r="X17" s="31">
        <f t="shared" si="0"/>
        <v>13169050</v>
      </c>
      <c r="Y17" s="110">
        <f t="shared" si="2"/>
        <v>0</v>
      </c>
      <c r="Z17" s="22" t="s">
        <v>39</v>
      </c>
      <c r="AA17" s="45" t="s">
        <v>30</v>
      </c>
    </row>
    <row r="18" spans="1:29" s="3" customFormat="1" ht="108" customHeight="1" x14ac:dyDescent="0.2">
      <c r="A18" s="22"/>
      <c r="B18" s="29" t="s">
        <v>125</v>
      </c>
      <c r="C18" s="85">
        <v>24880000</v>
      </c>
      <c r="D18" s="86"/>
      <c r="E18" s="86"/>
      <c r="F18" s="86"/>
      <c r="G18" s="71">
        <v>24880000</v>
      </c>
      <c r="H18" s="17" t="s">
        <v>101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27">
        <v>3732000</v>
      </c>
      <c r="T18" s="19"/>
      <c r="U18" s="87"/>
      <c r="V18" s="87">
        <f t="shared" si="1"/>
        <v>15</v>
      </c>
      <c r="W18" s="74">
        <v>100</v>
      </c>
      <c r="X18" s="31">
        <f t="shared" si="0"/>
        <v>21148000</v>
      </c>
      <c r="Y18" s="110">
        <f t="shared" si="2"/>
        <v>0</v>
      </c>
      <c r="Z18" s="22" t="s">
        <v>39</v>
      </c>
      <c r="AA18" s="45" t="s">
        <v>30</v>
      </c>
    </row>
    <row r="19" spans="1:29" s="3" customFormat="1" ht="75" customHeight="1" x14ac:dyDescent="0.2">
      <c r="A19" s="22"/>
      <c r="B19" s="29" t="s">
        <v>126</v>
      </c>
      <c r="C19" s="85">
        <v>8150000</v>
      </c>
      <c r="D19" s="86"/>
      <c r="E19" s="86"/>
      <c r="F19" s="86"/>
      <c r="G19" s="71">
        <v>8150000</v>
      </c>
      <c r="H19" s="17" t="s">
        <v>96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72">
        <v>1222500</v>
      </c>
      <c r="T19" s="87"/>
      <c r="U19" s="87"/>
      <c r="V19" s="87">
        <f t="shared" si="1"/>
        <v>15</v>
      </c>
      <c r="W19" s="74">
        <v>100</v>
      </c>
      <c r="X19" s="31">
        <f t="shared" si="0"/>
        <v>6927500</v>
      </c>
      <c r="Y19" s="110">
        <f t="shared" si="2"/>
        <v>0</v>
      </c>
      <c r="Z19" s="22" t="s">
        <v>39</v>
      </c>
      <c r="AA19" s="45" t="s">
        <v>30</v>
      </c>
      <c r="AB19" s="3" t="s">
        <v>32</v>
      </c>
    </row>
    <row r="20" spans="1:29" s="3" customFormat="1" ht="68.25" customHeight="1" x14ac:dyDescent="0.2">
      <c r="A20" s="22"/>
      <c r="B20" s="29" t="s">
        <v>127</v>
      </c>
      <c r="C20" s="93">
        <v>29170000</v>
      </c>
      <c r="D20" s="71"/>
      <c r="E20" s="71"/>
      <c r="F20" s="71"/>
      <c r="G20" s="71">
        <v>29170000</v>
      </c>
      <c r="H20" s="31" t="s">
        <v>98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127">
        <v>0</v>
      </c>
      <c r="T20" s="19"/>
      <c r="U20" s="87"/>
      <c r="V20" s="87">
        <f t="shared" si="1"/>
        <v>0</v>
      </c>
      <c r="W20" s="74">
        <v>100</v>
      </c>
      <c r="X20" s="31">
        <f t="shared" si="0"/>
        <v>29170000</v>
      </c>
      <c r="Y20" s="110">
        <f t="shared" si="2"/>
        <v>0</v>
      </c>
      <c r="Z20" s="22" t="s">
        <v>39</v>
      </c>
      <c r="AA20" s="45" t="s">
        <v>30</v>
      </c>
      <c r="AB20" s="3" t="s">
        <v>27</v>
      </c>
    </row>
    <row r="21" spans="1:29" s="3" customFormat="1" ht="78" customHeight="1" x14ac:dyDescent="0.2">
      <c r="A21" s="22"/>
      <c r="B21" s="29" t="s">
        <v>128</v>
      </c>
      <c r="C21" s="93">
        <v>24485000</v>
      </c>
      <c r="D21" s="71"/>
      <c r="E21" s="71"/>
      <c r="F21" s="71"/>
      <c r="G21" s="71">
        <v>24485000</v>
      </c>
      <c r="H21" s="31" t="s">
        <v>102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128">
        <v>3672750</v>
      </c>
      <c r="T21" s="31"/>
      <c r="U21" s="87"/>
      <c r="V21" s="87">
        <f t="shared" si="1"/>
        <v>15</v>
      </c>
      <c r="W21" s="74">
        <v>100</v>
      </c>
      <c r="X21" s="31">
        <f t="shared" si="0"/>
        <v>20812250</v>
      </c>
      <c r="Y21" s="110">
        <f t="shared" si="2"/>
        <v>0</v>
      </c>
      <c r="Z21" s="22" t="s">
        <v>39</v>
      </c>
      <c r="AA21" s="45" t="s">
        <v>30</v>
      </c>
    </row>
    <row r="22" spans="1:29" s="3" customFormat="1" ht="94.5" customHeight="1" x14ac:dyDescent="0.2">
      <c r="A22" s="114"/>
      <c r="B22" s="115" t="s">
        <v>129</v>
      </c>
      <c r="C22" s="116">
        <v>7640000</v>
      </c>
      <c r="D22" s="117"/>
      <c r="E22" s="117"/>
      <c r="F22" s="117"/>
      <c r="G22" s="118">
        <v>7640000</v>
      </c>
      <c r="H22" s="119" t="s">
        <v>95</v>
      </c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20">
        <v>7640000</v>
      </c>
      <c r="T22" s="121"/>
      <c r="U22" s="121"/>
      <c r="V22" s="121">
        <f t="shared" si="1"/>
        <v>100</v>
      </c>
      <c r="W22" s="118">
        <v>100</v>
      </c>
      <c r="X22" s="122">
        <f t="shared" si="0"/>
        <v>0</v>
      </c>
      <c r="Y22" s="123">
        <f t="shared" si="2"/>
        <v>0</v>
      </c>
      <c r="Z22" s="114" t="s">
        <v>39</v>
      </c>
      <c r="AA22" s="124" t="s">
        <v>115</v>
      </c>
      <c r="AB22" s="3" t="s">
        <v>32</v>
      </c>
    </row>
    <row r="23" spans="1:29" s="3" customFormat="1" ht="69.75" customHeight="1" x14ac:dyDescent="0.2">
      <c r="A23" s="22"/>
      <c r="B23" s="29" t="s">
        <v>130</v>
      </c>
      <c r="C23" s="85">
        <v>11405000</v>
      </c>
      <c r="D23" s="86"/>
      <c r="E23" s="86"/>
      <c r="F23" s="86"/>
      <c r="G23" s="86">
        <v>11405000</v>
      </c>
      <c r="H23" s="31" t="s">
        <v>131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7">
        <v>0</v>
      </c>
      <c r="T23" s="19"/>
      <c r="U23" s="87"/>
      <c r="V23" s="87">
        <f t="shared" si="1"/>
        <v>0</v>
      </c>
      <c r="W23" s="71">
        <v>100</v>
      </c>
      <c r="X23" s="31">
        <f t="shared" si="0"/>
        <v>11405000</v>
      </c>
      <c r="Y23" s="110">
        <f t="shared" si="2"/>
        <v>0</v>
      </c>
      <c r="Z23" s="22" t="s">
        <v>39</v>
      </c>
      <c r="AA23" s="45" t="s">
        <v>30</v>
      </c>
      <c r="AB23" s="3" t="s">
        <v>32</v>
      </c>
    </row>
    <row r="24" spans="1:29" s="3" customFormat="1" ht="71.25" customHeight="1" x14ac:dyDescent="0.2">
      <c r="A24" s="22"/>
      <c r="B24" s="29" t="s">
        <v>132</v>
      </c>
      <c r="C24" s="85">
        <v>16470000</v>
      </c>
      <c r="D24" s="86"/>
      <c r="E24" s="86"/>
      <c r="F24" s="86"/>
      <c r="G24" s="71">
        <v>16470000</v>
      </c>
      <c r="H24" s="31" t="s">
        <v>100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72">
        <v>2470500</v>
      </c>
      <c r="T24" s="87"/>
      <c r="U24" s="87"/>
      <c r="V24" s="87">
        <f t="shared" si="1"/>
        <v>15</v>
      </c>
      <c r="W24" s="74">
        <v>100</v>
      </c>
      <c r="X24" s="31">
        <f t="shared" si="0"/>
        <v>13999500</v>
      </c>
      <c r="Y24" s="110">
        <f t="shared" si="2"/>
        <v>0</v>
      </c>
      <c r="Z24" s="22" t="s">
        <v>39</v>
      </c>
      <c r="AA24" s="45" t="s">
        <v>30</v>
      </c>
      <c r="AB24" s="3" t="s">
        <v>32</v>
      </c>
    </row>
    <row r="25" spans="1:29" s="3" customFormat="1" ht="73.5" customHeight="1" x14ac:dyDescent="0.2">
      <c r="A25" s="22"/>
      <c r="B25" s="29" t="s">
        <v>133</v>
      </c>
      <c r="C25" s="85">
        <v>12475000</v>
      </c>
      <c r="D25" s="86"/>
      <c r="E25" s="86"/>
      <c r="F25" s="86"/>
      <c r="G25" s="71">
        <v>12475000</v>
      </c>
      <c r="H25" s="31" t="s">
        <v>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72">
        <v>1871250</v>
      </c>
      <c r="T25" s="87"/>
      <c r="U25" s="87"/>
      <c r="V25" s="87">
        <f t="shared" si="1"/>
        <v>15</v>
      </c>
      <c r="W25" s="74">
        <v>100</v>
      </c>
      <c r="X25" s="31">
        <f t="shared" si="0"/>
        <v>10603750</v>
      </c>
      <c r="Y25" s="110">
        <f t="shared" si="2"/>
        <v>0</v>
      </c>
      <c r="Z25" s="22" t="s">
        <v>39</v>
      </c>
      <c r="AA25" s="45" t="s">
        <v>30</v>
      </c>
      <c r="AB25" s="3" t="s">
        <v>32</v>
      </c>
    </row>
    <row r="26" spans="1:29" s="3" customFormat="1" ht="72" customHeight="1" x14ac:dyDescent="0.2">
      <c r="A26" s="22"/>
      <c r="B26" s="29" t="s">
        <v>134</v>
      </c>
      <c r="C26" s="85">
        <v>17000000</v>
      </c>
      <c r="D26" s="86"/>
      <c r="E26" s="86"/>
      <c r="F26" s="86"/>
      <c r="G26" s="86">
        <v>17000000</v>
      </c>
      <c r="H26" s="31" t="s">
        <v>100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128">
        <v>0</v>
      </c>
      <c r="T26" s="45"/>
      <c r="U26" s="87"/>
      <c r="V26" s="87">
        <f t="shared" si="1"/>
        <v>0</v>
      </c>
      <c r="W26" s="74">
        <v>100</v>
      </c>
      <c r="X26" s="31">
        <f t="shared" si="0"/>
        <v>17000000</v>
      </c>
      <c r="Y26" s="110">
        <f t="shared" si="2"/>
        <v>0</v>
      </c>
      <c r="Z26" s="22" t="s">
        <v>39</v>
      </c>
      <c r="AA26" s="45" t="s">
        <v>30</v>
      </c>
    </row>
    <row r="27" spans="1:29" s="3" customFormat="1" ht="111" customHeight="1" x14ac:dyDescent="0.2">
      <c r="A27" s="22"/>
      <c r="B27" s="29" t="s">
        <v>135</v>
      </c>
      <c r="C27" s="85">
        <v>34798000</v>
      </c>
      <c r="D27" s="86"/>
      <c r="E27" s="86"/>
      <c r="F27" s="86"/>
      <c r="G27" s="71">
        <v>34798000</v>
      </c>
      <c r="H27" s="31" t="s">
        <v>136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72">
        <v>0</v>
      </c>
      <c r="T27" s="87"/>
      <c r="U27" s="87"/>
      <c r="V27" s="87">
        <f t="shared" si="1"/>
        <v>0</v>
      </c>
      <c r="W27" s="74">
        <v>100</v>
      </c>
      <c r="X27" s="31">
        <f t="shared" si="0"/>
        <v>34798000</v>
      </c>
      <c r="Y27" s="110">
        <f t="shared" si="2"/>
        <v>0</v>
      </c>
      <c r="Z27" s="22" t="s">
        <v>39</v>
      </c>
      <c r="AA27" s="45" t="s">
        <v>30</v>
      </c>
      <c r="AB27" s="3" t="s">
        <v>32</v>
      </c>
    </row>
    <row r="28" spans="1:29" s="3" customFormat="1" ht="53.25" customHeight="1" x14ac:dyDescent="0.2">
      <c r="A28" s="24">
        <v>3</v>
      </c>
      <c r="B28" s="129" t="s">
        <v>137</v>
      </c>
      <c r="C28" s="81"/>
      <c r="D28" s="82"/>
      <c r="E28" s="82"/>
      <c r="F28" s="82"/>
      <c r="G28" s="74"/>
      <c r="H28" s="3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84"/>
      <c r="T28" s="83"/>
      <c r="U28" s="83"/>
      <c r="V28" s="83"/>
      <c r="W28" s="74"/>
      <c r="X28" s="37"/>
      <c r="Y28" s="130"/>
      <c r="Z28" s="24"/>
      <c r="AA28" s="28"/>
    </row>
    <row r="29" spans="1:29" s="3" customFormat="1" ht="95.25" customHeight="1" x14ac:dyDescent="0.2">
      <c r="A29" s="22"/>
      <c r="B29" s="29" t="s">
        <v>138</v>
      </c>
      <c r="C29" s="85">
        <v>1946000</v>
      </c>
      <c r="D29" s="86"/>
      <c r="E29" s="86"/>
      <c r="F29" s="86"/>
      <c r="G29" s="71"/>
      <c r="H29" s="31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72"/>
      <c r="T29" s="87"/>
      <c r="U29" s="87"/>
      <c r="V29" s="87"/>
      <c r="W29" s="74"/>
      <c r="X29" s="31">
        <f>C29-S29</f>
        <v>1946000</v>
      </c>
      <c r="Y29" s="110"/>
      <c r="Z29" s="22" t="s">
        <v>139</v>
      </c>
      <c r="AA29" s="42" t="s">
        <v>157</v>
      </c>
      <c r="AC29" s="3" t="s">
        <v>141</v>
      </c>
    </row>
    <row r="30" spans="1:29" s="3" customFormat="1" ht="69" customHeight="1" x14ac:dyDescent="0.2">
      <c r="A30" s="22"/>
      <c r="B30" s="29" t="s">
        <v>142</v>
      </c>
      <c r="C30" s="85">
        <v>3552000</v>
      </c>
      <c r="D30" s="86"/>
      <c r="E30" s="86"/>
      <c r="F30" s="86"/>
      <c r="G30" s="71"/>
      <c r="H30" s="31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72"/>
      <c r="T30" s="87"/>
      <c r="U30" s="87"/>
      <c r="V30" s="87"/>
      <c r="W30" s="74"/>
      <c r="X30" s="31">
        <f t="shared" ref="X30:X35" si="3">C30-S30</f>
        <v>3552000</v>
      </c>
      <c r="Y30" s="110"/>
      <c r="Z30" s="22" t="s">
        <v>139</v>
      </c>
      <c r="AA30" s="42" t="s">
        <v>157</v>
      </c>
      <c r="AC30" s="3" t="s">
        <v>141</v>
      </c>
    </row>
    <row r="31" spans="1:29" s="3" customFormat="1" ht="74.25" customHeight="1" x14ac:dyDescent="0.2">
      <c r="A31" s="22"/>
      <c r="B31" s="29" t="s">
        <v>143</v>
      </c>
      <c r="C31" s="85">
        <v>988000</v>
      </c>
      <c r="D31" s="86"/>
      <c r="E31" s="86"/>
      <c r="F31" s="86"/>
      <c r="G31" s="71"/>
      <c r="H31" s="31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72"/>
      <c r="T31" s="87"/>
      <c r="U31" s="87"/>
      <c r="V31" s="87"/>
      <c r="W31" s="74"/>
      <c r="X31" s="31">
        <f t="shared" si="3"/>
        <v>988000</v>
      </c>
      <c r="Y31" s="110"/>
      <c r="Z31" s="22" t="s">
        <v>139</v>
      </c>
      <c r="AA31" s="42" t="s">
        <v>157</v>
      </c>
      <c r="AC31" s="3" t="s">
        <v>141</v>
      </c>
    </row>
    <row r="32" spans="1:29" s="3" customFormat="1" ht="70.5" customHeight="1" x14ac:dyDescent="0.2">
      <c r="A32" s="22"/>
      <c r="B32" s="29" t="s">
        <v>144</v>
      </c>
      <c r="C32" s="85">
        <v>1345000</v>
      </c>
      <c r="D32" s="86"/>
      <c r="E32" s="86"/>
      <c r="F32" s="86"/>
      <c r="G32" s="71"/>
      <c r="H32" s="31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72"/>
      <c r="T32" s="87"/>
      <c r="U32" s="87"/>
      <c r="V32" s="87"/>
      <c r="W32" s="74"/>
      <c r="X32" s="31">
        <f t="shared" si="3"/>
        <v>1345000</v>
      </c>
      <c r="Y32" s="110"/>
      <c r="Z32" s="22" t="s">
        <v>145</v>
      </c>
      <c r="AA32" s="42" t="s">
        <v>158</v>
      </c>
      <c r="AC32" s="3" t="s">
        <v>141</v>
      </c>
    </row>
    <row r="33" spans="1:29" s="3" customFormat="1" ht="93.75" customHeight="1" x14ac:dyDescent="0.2">
      <c r="A33" s="22"/>
      <c r="B33" s="29" t="s">
        <v>146</v>
      </c>
      <c r="C33" s="85">
        <v>5653000</v>
      </c>
      <c r="D33" s="86"/>
      <c r="E33" s="86"/>
      <c r="F33" s="86"/>
      <c r="G33" s="71"/>
      <c r="H33" s="31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72"/>
      <c r="T33" s="87"/>
      <c r="U33" s="87"/>
      <c r="V33" s="87"/>
      <c r="W33" s="74"/>
      <c r="X33" s="31">
        <f t="shared" si="3"/>
        <v>5653000</v>
      </c>
      <c r="Y33" s="110"/>
      <c r="Z33" s="22" t="s">
        <v>145</v>
      </c>
      <c r="AA33" s="42" t="s">
        <v>159</v>
      </c>
      <c r="AC33" s="3" t="s">
        <v>141</v>
      </c>
    </row>
    <row r="34" spans="1:29" s="3" customFormat="1" ht="96" customHeight="1" x14ac:dyDescent="0.2">
      <c r="A34" s="22"/>
      <c r="B34" s="29" t="s">
        <v>147</v>
      </c>
      <c r="C34" s="85">
        <v>3800000</v>
      </c>
      <c r="D34" s="86"/>
      <c r="E34" s="86"/>
      <c r="F34" s="86"/>
      <c r="G34" s="71"/>
      <c r="H34" s="31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72"/>
      <c r="T34" s="87"/>
      <c r="U34" s="87"/>
      <c r="V34" s="87"/>
      <c r="W34" s="74"/>
      <c r="X34" s="31">
        <f t="shared" si="3"/>
        <v>3800000</v>
      </c>
      <c r="Y34" s="110"/>
      <c r="Z34" s="22" t="s">
        <v>148</v>
      </c>
      <c r="AA34" s="42" t="s">
        <v>159</v>
      </c>
      <c r="AC34" s="3" t="s">
        <v>141</v>
      </c>
    </row>
    <row r="35" spans="1:29" s="3" customFormat="1" ht="69" customHeight="1" x14ac:dyDescent="0.2">
      <c r="A35" s="22"/>
      <c r="B35" s="29" t="s">
        <v>149</v>
      </c>
      <c r="C35" s="85">
        <v>3000000</v>
      </c>
      <c r="D35" s="86"/>
      <c r="E35" s="86"/>
      <c r="F35" s="86"/>
      <c r="G35" s="71"/>
      <c r="H35" s="31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72"/>
      <c r="T35" s="87"/>
      <c r="U35" s="87"/>
      <c r="V35" s="87"/>
      <c r="W35" s="74"/>
      <c r="X35" s="31">
        <f t="shared" si="3"/>
        <v>3000000</v>
      </c>
      <c r="Y35" s="110"/>
      <c r="Z35" s="22" t="s">
        <v>148</v>
      </c>
      <c r="AA35" s="42" t="s">
        <v>159</v>
      </c>
      <c r="AC35" s="3" t="s">
        <v>141</v>
      </c>
    </row>
    <row r="36" spans="1:29" s="3" customFormat="1" ht="24.75" customHeight="1" x14ac:dyDescent="0.2">
      <c r="A36" s="24">
        <v>4</v>
      </c>
      <c r="B36" s="25" t="s">
        <v>60</v>
      </c>
      <c r="C36" s="81"/>
      <c r="D36" s="82"/>
      <c r="E36" s="82"/>
      <c r="F36" s="82"/>
      <c r="G36" s="74"/>
      <c r="H36" s="18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84"/>
      <c r="T36" s="83"/>
      <c r="U36" s="83"/>
      <c r="V36" s="46"/>
      <c r="W36" s="74">
        <v>100</v>
      </c>
      <c r="X36" s="37"/>
      <c r="Y36" s="130"/>
      <c r="Z36" s="24"/>
      <c r="AA36" s="28"/>
      <c r="AB36" s="3" t="s">
        <v>32</v>
      </c>
    </row>
    <row r="37" spans="1:29" s="3" customFormat="1" ht="75" customHeight="1" x14ac:dyDescent="0.2">
      <c r="A37" s="22"/>
      <c r="B37" s="29" t="s">
        <v>61</v>
      </c>
      <c r="C37" s="85">
        <v>19994000</v>
      </c>
      <c r="D37" s="86"/>
      <c r="E37" s="86"/>
      <c r="F37" s="86"/>
      <c r="G37" s="71">
        <v>19994000</v>
      </c>
      <c r="H37" s="17" t="s">
        <v>90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27">
        <v>3159052</v>
      </c>
      <c r="T37" s="19"/>
      <c r="U37" s="87"/>
      <c r="V37" s="87">
        <f t="shared" si="1"/>
        <v>15.8</v>
      </c>
      <c r="W37" s="74">
        <v>100</v>
      </c>
      <c r="X37" s="31">
        <f t="shared" si="0"/>
        <v>16834948</v>
      </c>
      <c r="Y37" s="110">
        <f>C37-G37</f>
        <v>0</v>
      </c>
      <c r="Z37" s="22" t="s">
        <v>62</v>
      </c>
      <c r="AA37" s="45" t="s">
        <v>87</v>
      </c>
      <c r="AB37" s="3" t="s">
        <v>32</v>
      </c>
    </row>
    <row r="38" spans="1:29" s="3" customFormat="1" ht="45.75" customHeight="1" x14ac:dyDescent="0.2">
      <c r="A38" s="24">
        <v>5</v>
      </c>
      <c r="B38" s="25" t="s">
        <v>64</v>
      </c>
      <c r="C38" s="81"/>
      <c r="D38" s="82"/>
      <c r="E38" s="82"/>
      <c r="F38" s="82"/>
      <c r="G38" s="8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112"/>
      <c r="T38" s="28"/>
      <c r="U38" s="83"/>
      <c r="V38" s="113"/>
      <c r="W38" s="74">
        <v>100</v>
      </c>
      <c r="X38" s="37"/>
      <c r="Y38" s="82"/>
      <c r="Z38" s="28"/>
      <c r="AA38" s="28"/>
    </row>
    <row r="39" spans="1:29" s="3" customFormat="1" ht="72" customHeight="1" x14ac:dyDescent="0.2">
      <c r="A39" s="22"/>
      <c r="B39" s="29" t="s">
        <v>65</v>
      </c>
      <c r="C39" s="85">
        <v>3000000</v>
      </c>
      <c r="D39" s="86"/>
      <c r="E39" s="86"/>
      <c r="F39" s="86"/>
      <c r="G39" s="71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27"/>
      <c r="T39" s="19"/>
      <c r="U39" s="87"/>
      <c r="V39" s="87">
        <f t="shared" si="1"/>
        <v>0</v>
      </c>
      <c r="W39" s="74">
        <v>100</v>
      </c>
      <c r="X39" s="31">
        <f t="shared" si="0"/>
        <v>3000000</v>
      </c>
      <c r="Y39" s="110"/>
      <c r="Z39" s="22" t="s">
        <v>66</v>
      </c>
      <c r="AA39" s="45" t="s">
        <v>104</v>
      </c>
      <c r="AB39" s="3" t="s">
        <v>32</v>
      </c>
    </row>
    <row r="40" spans="1:29" s="3" customFormat="1" ht="72" customHeight="1" x14ac:dyDescent="0.2">
      <c r="A40" s="22"/>
      <c r="B40" s="29" t="s">
        <v>68</v>
      </c>
      <c r="C40" s="93">
        <v>3000000</v>
      </c>
      <c r="D40" s="71"/>
      <c r="E40" s="71"/>
      <c r="F40" s="71"/>
      <c r="G40" s="7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127"/>
      <c r="T40" s="19"/>
      <c r="U40" s="87"/>
      <c r="V40" s="87">
        <f t="shared" si="1"/>
        <v>0</v>
      </c>
      <c r="W40" s="74">
        <v>100</v>
      </c>
      <c r="X40" s="31">
        <f t="shared" si="0"/>
        <v>3000000</v>
      </c>
      <c r="Y40" s="110"/>
      <c r="Z40" s="22" t="s">
        <v>66</v>
      </c>
      <c r="AA40" s="45" t="s">
        <v>104</v>
      </c>
      <c r="AB40" s="3" t="s">
        <v>27</v>
      </c>
    </row>
    <row r="41" spans="1:29" s="3" customFormat="1" ht="45.75" customHeight="1" x14ac:dyDescent="0.2">
      <c r="A41" s="24">
        <v>6</v>
      </c>
      <c r="B41" s="25" t="s">
        <v>74</v>
      </c>
      <c r="C41" s="81"/>
      <c r="D41" s="82"/>
      <c r="E41" s="82"/>
      <c r="F41" s="82"/>
      <c r="G41" s="74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84"/>
      <c r="T41" s="83"/>
      <c r="U41" s="83"/>
      <c r="V41" s="46"/>
      <c r="W41" s="74">
        <v>100</v>
      </c>
      <c r="X41" s="37"/>
      <c r="Y41" s="130"/>
      <c r="Z41" s="24"/>
      <c r="AA41" s="28"/>
    </row>
    <row r="42" spans="1:29" s="3" customFormat="1" ht="87.75" customHeight="1" x14ac:dyDescent="0.2">
      <c r="A42" s="22"/>
      <c r="B42" s="29" t="s">
        <v>75</v>
      </c>
      <c r="C42" s="85">
        <v>9968951</v>
      </c>
      <c r="D42" s="86"/>
      <c r="E42" s="86"/>
      <c r="F42" s="86"/>
      <c r="G42" s="86">
        <v>9967000</v>
      </c>
      <c r="H42" s="31" t="s">
        <v>105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128"/>
      <c r="T42" s="45"/>
      <c r="U42" s="87"/>
      <c r="V42" s="87">
        <f t="shared" si="1"/>
        <v>0</v>
      </c>
      <c r="W42" s="74">
        <v>100</v>
      </c>
      <c r="X42" s="31">
        <f t="shared" si="0"/>
        <v>9968951</v>
      </c>
      <c r="Y42" s="86">
        <f>C42-G42</f>
        <v>1951</v>
      </c>
      <c r="Z42" s="31" t="s">
        <v>39</v>
      </c>
      <c r="AA42" s="45" t="s">
        <v>87</v>
      </c>
    </row>
    <row r="43" spans="1:29" s="3" customFormat="1" ht="49.5" customHeight="1" x14ac:dyDescent="0.2">
      <c r="A43" s="24">
        <v>7</v>
      </c>
      <c r="B43" s="129" t="s">
        <v>150</v>
      </c>
      <c r="C43" s="81"/>
      <c r="D43" s="82"/>
      <c r="E43" s="82"/>
      <c r="F43" s="82"/>
      <c r="G43" s="131"/>
      <c r="H43" s="74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84"/>
      <c r="T43" s="83"/>
      <c r="U43" s="83"/>
      <c r="V43" s="83"/>
      <c r="W43" s="74"/>
      <c r="X43" s="37"/>
      <c r="Y43" s="130"/>
      <c r="Z43" s="24"/>
      <c r="AA43" s="28"/>
    </row>
    <row r="44" spans="1:29" s="3" customFormat="1" ht="49.5" customHeight="1" x14ac:dyDescent="0.2">
      <c r="A44" s="22"/>
      <c r="B44" s="29" t="s">
        <v>151</v>
      </c>
      <c r="C44" s="85">
        <v>2000000</v>
      </c>
      <c r="D44" s="86"/>
      <c r="E44" s="86"/>
      <c r="F44" s="86"/>
      <c r="G44" s="89"/>
      <c r="H44" s="71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72"/>
      <c r="T44" s="87"/>
      <c r="U44" s="87"/>
      <c r="V44" s="87"/>
      <c r="W44" s="74"/>
      <c r="X44" s="31">
        <f>C44-S43:S44</f>
        <v>2000000</v>
      </c>
      <c r="Y44" s="110"/>
      <c r="Z44" s="22" t="s">
        <v>152</v>
      </c>
      <c r="AA44" s="42" t="s">
        <v>153</v>
      </c>
      <c r="AC44" s="3" t="s">
        <v>141</v>
      </c>
    </row>
    <row r="45" spans="1:29" s="3" customFormat="1" ht="51.75" customHeight="1" x14ac:dyDescent="0.2">
      <c r="A45" s="24">
        <v>8</v>
      </c>
      <c r="B45" s="25" t="s">
        <v>154</v>
      </c>
      <c r="C45" s="81"/>
      <c r="D45" s="82"/>
      <c r="E45" s="82"/>
      <c r="F45" s="82"/>
      <c r="G45" s="74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46"/>
      <c r="T45" s="46"/>
      <c r="U45" s="83"/>
      <c r="V45" s="46"/>
      <c r="W45" s="74">
        <v>100</v>
      </c>
      <c r="X45" s="37"/>
      <c r="Y45" s="130"/>
      <c r="Z45" s="24"/>
      <c r="AA45" s="28"/>
      <c r="AB45" s="3" t="s">
        <v>32</v>
      </c>
    </row>
    <row r="46" spans="1:29" s="3" customFormat="1" ht="66" customHeight="1" x14ac:dyDescent="0.2">
      <c r="A46" s="22"/>
      <c r="B46" s="29" t="s">
        <v>77</v>
      </c>
      <c r="C46" s="85">
        <v>10000000</v>
      </c>
      <c r="D46" s="86"/>
      <c r="E46" s="86"/>
      <c r="F46" s="86"/>
      <c r="G46" s="71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87">
        <v>6864495</v>
      </c>
      <c r="T46" s="87"/>
      <c r="U46" s="87"/>
      <c r="V46" s="87">
        <f t="shared" si="1"/>
        <v>68.644949999999994</v>
      </c>
      <c r="W46" s="74">
        <v>100</v>
      </c>
      <c r="X46" s="31">
        <f t="shared" si="0"/>
        <v>3135505</v>
      </c>
      <c r="Y46" s="110"/>
      <c r="Z46" s="22" t="s">
        <v>78</v>
      </c>
      <c r="AA46" s="45"/>
      <c r="AB46" s="3" t="s">
        <v>32</v>
      </c>
    </row>
    <row r="47" spans="1:29" x14ac:dyDescent="0.2">
      <c r="A47" s="47"/>
      <c r="B47" s="48"/>
      <c r="C47" s="98">
        <f>SUM(C5:C46)</f>
        <v>420034300</v>
      </c>
      <c r="D47" s="99"/>
      <c r="E47" s="99">
        <v>7760000</v>
      </c>
      <c r="F47" s="99"/>
      <c r="G47" s="100"/>
      <c r="H47" s="12"/>
      <c r="I47" s="74"/>
      <c r="J47" s="100"/>
      <c r="K47" s="100"/>
      <c r="L47" s="100"/>
      <c r="M47" s="100"/>
      <c r="N47" s="100"/>
      <c r="O47" s="100"/>
      <c r="P47" s="100"/>
      <c r="Q47" s="100"/>
      <c r="R47" s="100"/>
      <c r="S47" s="52">
        <f>SUM(S5:S46)</f>
        <v>63800167.25</v>
      </c>
      <c r="T47" s="52"/>
      <c r="U47" s="52"/>
      <c r="V47" s="87">
        <f>S47*W47/C47</f>
        <v>15.189275554401153</v>
      </c>
      <c r="W47" s="74">
        <v>100</v>
      </c>
      <c r="X47" s="31">
        <f>C47-S47</f>
        <v>356234132.75</v>
      </c>
      <c r="Y47" s="101">
        <f>SUM(Y5:Y46)</f>
        <v>1951</v>
      </c>
      <c r="Z47" s="13"/>
      <c r="AA47" s="48"/>
    </row>
    <row r="48" spans="1:29" x14ac:dyDescent="0.2">
      <c r="E48" s="103">
        <v>5600000</v>
      </c>
      <c r="X48" s="106"/>
    </row>
    <row r="49" spans="1:28" x14ac:dyDescent="0.2">
      <c r="A49" s="63"/>
      <c r="B49" s="132">
        <f>C29+C30+C31+C32+C33+C34+C35</f>
        <v>20284000</v>
      </c>
      <c r="E49" s="103">
        <v>494700</v>
      </c>
      <c r="X49" s="106"/>
    </row>
    <row r="50" spans="1:28" x14ac:dyDescent="0.2">
      <c r="A50" s="63"/>
      <c r="B50" s="64"/>
      <c r="E50" s="103">
        <f>SUBTOTAL(9,E47:E49)</f>
        <v>13854700</v>
      </c>
      <c r="X50" s="106"/>
    </row>
    <row r="51" spans="1:28" x14ac:dyDescent="0.2">
      <c r="A51" s="63"/>
      <c r="B51" s="64"/>
      <c r="X51" s="106"/>
    </row>
    <row r="52" spans="1:28" s="107" customFormat="1" x14ac:dyDescent="0.2">
      <c r="A52" s="63"/>
      <c r="B52" s="64"/>
      <c r="C52" s="102"/>
      <c r="D52" s="103"/>
      <c r="E52" s="103"/>
      <c r="F52" s="103"/>
      <c r="G52" s="104"/>
      <c r="H52" s="58"/>
      <c r="I52" s="105"/>
      <c r="J52" s="104"/>
      <c r="K52" s="104"/>
      <c r="L52" s="104"/>
      <c r="M52" s="104"/>
      <c r="N52" s="104"/>
      <c r="O52" s="104"/>
      <c r="P52" s="104"/>
      <c r="Q52" s="104"/>
      <c r="R52" s="104"/>
      <c r="S52" s="60"/>
      <c r="T52" s="60"/>
      <c r="U52" s="60"/>
      <c r="V52" s="60"/>
      <c r="W52" s="58"/>
      <c r="X52" s="106"/>
      <c r="Z52" s="3"/>
      <c r="AA52" s="1"/>
      <c r="AB52" s="1"/>
    </row>
    <row r="53" spans="1:28" s="107" customFormat="1" x14ac:dyDescent="0.2">
      <c r="A53" s="63"/>
      <c r="B53" s="64"/>
      <c r="C53" s="102"/>
      <c r="D53" s="103"/>
      <c r="E53" s="103"/>
      <c r="F53" s="103"/>
      <c r="G53" s="104"/>
      <c r="H53" s="58"/>
      <c r="I53" s="105"/>
      <c r="J53" s="104"/>
      <c r="K53" s="104"/>
      <c r="L53" s="104"/>
      <c r="M53" s="104"/>
      <c r="N53" s="104"/>
      <c r="O53" s="104"/>
      <c r="P53" s="104"/>
      <c r="Q53" s="104"/>
      <c r="R53" s="104"/>
      <c r="S53" s="60"/>
      <c r="T53" s="60"/>
      <c r="U53" s="60"/>
      <c r="V53" s="60"/>
      <c r="W53" s="58"/>
      <c r="X53" s="106"/>
      <c r="Z53" s="3"/>
      <c r="AA53" s="1"/>
      <c r="AB53" s="1"/>
    </row>
    <row r="54" spans="1:28" s="107" customFormat="1" x14ac:dyDescent="0.2">
      <c r="A54" s="63"/>
      <c r="B54" s="64"/>
      <c r="C54" s="102"/>
      <c r="D54" s="103"/>
      <c r="E54" s="103"/>
      <c r="F54" s="103"/>
      <c r="G54" s="104"/>
      <c r="H54" s="58"/>
      <c r="I54" s="105"/>
      <c r="J54" s="104"/>
      <c r="K54" s="104"/>
      <c r="L54" s="104"/>
      <c r="M54" s="104"/>
      <c r="N54" s="104"/>
      <c r="O54" s="104"/>
      <c r="P54" s="104"/>
      <c r="Q54" s="104"/>
      <c r="R54" s="104"/>
      <c r="S54" s="60"/>
      <c r="T54" s="60"/>
      <c r="U54" s="60"/>
      <c r="V54" s="60"/>
      <c r="W54" s="58"/>
      <c r="X54" s="106"/>
      <c r="Z54" s="3"/>
      <c r="AA54" s="1"/>
      <c r="AB54" s="1"/>
    </row>
    <row r="55" spans="1:28" s="107" customFormat="1" x14ac:dyDescent="0.2">
      <c r="A55" s="54"/>
      <c r="B55" s="1"/>
      <c r="C55" s="102"/>
      <c r="D55" s="103"/>
      <c r="E55" s="103"/>
      <c r="F55" s="103"/>
      <c r="G55" s="104"/>
      <c r="H55" s="58"/>
      <c r="I55" s="105"/>
      <c r="J55" s="104"/>
      <c r="K55" s="104"/>
      <c r="L55" s="104"/>
      <c r="M55" s="104"/>
      <c r="N55" s="104"/>
      <c r="O55" s="104"/>
      <c r="P55" s="104"/>
      <c r="Q55" s="104"/>
      <c r="R55" s="104"/>
      <c r="S55" s="60"/>
      <c r="T55" s="60"/>
      <c r="U55" s="60"/>
      <c r="V55" s="60"/>
      <c r="W55" s="58"/>
      <c r="X55" s="106"/>
      <c r="Z55" s="3"/>
      <c r="AA55" s="1"/>
      <c r="AB55" s="1"/>
    </row>
    <row r="56" spans="1:28" s="107" customFormat="1" x14ac:dyDescent="0.2">
      <c r="A56" s="54"/>
      <c r="B56" s="1"/>
      <c r="C56" s="102"/>
      <c r="D56" s="103"/>
      <c r="E56" s="103"/>
      <c r="F56" s="103"/>
      <c r="G56" s="104"/>
      <c r="H56" s="58"/>
      <c r="I56" s="105"/>
      <c r="J56" s="104"/>
      <c r="K56" s="104"/>
      <c r="L56" s="104"/>
      <c r="M56" s="104"/>
      <c r="N56" s="104"/>
      <c r="O56" s="104"/>
      <c r="P56" s="104"/>
      <c r="Q56" s="104"/>
      <c r="R56" s="104"/>
      <c r="S56" s="60"/>
      <c r="T56" s="60"/>
      <c r="U56" s="60"/>
      <c r="V56" s="60"/>
      <c r="W56" s="58"/>
      <c r="X56" s="106"/>
      <c r="Z56" s="3"/>
      <c r="AA56" s="1"/>
      <c r="AB56" s="1"/>
    </row>
    <row r="57" spans="1:28" s="107" customFormat="1" x14ac:dyDescent="0.2">
      <c r="A57" s="54"/>
      <c r="B57" s="1"/>
      <c r="C57" s="102"/>
      <c r="D57" s="103"/>
      <c r="E57" s="103"/>
      <c r="F57" s="103"/>
      <c r="G57" s="104"/>
      <c r="H57" s="58"/>
      <c r="I57" s="105"/>
      <c r="J57" s="104"/>
      <c r="K57" s="104"/>
      <c r="L57" s="104"/>
      <c r="M57" s="104"/>
      <c r="N57" s="104"/>
      <c r="O57" s="104"/>
      <c r="P57" s="104"/>
      <c r="Q57" s="104"/>
      <c r="R57" s="104"/>
      <c r="S57" s="60"/>
      <c r="T57" s="60"/>
      <c r="U57" s="60"/>
      <c r="V57" s="60"/>
      <c r="W57" s="58"/>
      <c r="X57" s="106"/>
      <c r="Z57" s="3"/>
      <c r="AA57" s="1"/>
      <c r="AB57" s="1"/>
    </row>
    <row r="58" spans="1:28" s="107" customFormat="1" x14ac:dyDescent="0.2">
      <c r="A58" s="54"/>
      <c r="B58" s="1"/>
      <c r="C58" s="102"/>
      <c r="D58" s="103"/>
      <c r="E58" s="103"/>
      <c r="F58" s="103"/>
      <c r="G58" s="104"/>
      <c r="H58" s="58"/>
      <c r="I58" s="105"/>
      <c r="J58" s="104"/>
      <c r="K58" s="104"/>
      <c r="L58" s="104"/>
      <c r="M58" s="104"/>
      <c r="N58" s="104"/>
      <c r="O58" s="104"/>
      <c r="P58" s="104"/>
      <c r="Q58" s="104"/>
      <c r="R58" s="104"/>
      <c r="S58" s="60"/>
      <c r="T58" s="60"/>
      <c r="U58" s="60"/>
      <c r="V58" s="60"/>
      <c r="W58" s="58"/>
      <c r="X58" s="106"/>
      <c r="Z58" s="3"/>
      <c r="AA58" s="1"/>
      <c r="AB58" s="1"/>
    </row>
    <row r="59" spans="1:28" s="107" customFormat="1" x14ac:dyDescent="0.2">
      <c r="A59" s="54"/>
      <c r="B59" s="1"/>
      <c r="C59" s="102"/>
      <c r="D59" s="103"/>
      <c r="E59" s="103"/>
      <c r="F59" s="103"/>
      <c r="G59" s="104"/>
      <c r="H59" s="58"/>
      <c r="I59" s="105"/>
      <c r="J59" s="104"/>
      <c r="K59" s="104"/>
      <c r="L59" s="104"/>
      <c r="M59" s="104"/>
      <c r="N59" s="104"/>
      <c r="O59" s="104"/>
      <c r="P59" s="104"/>
      <c r="Q59" s="104"/>
      <c r="R59" s="104"/>
      <c r="S59" s="60"/>
      <c r="T59" s="60"/>
      <c r="U59" s="60"/>
      <c r="V59" s="60"/>
      <c r="W59" s="58"/>
      <c r="X59" s="106"/>
      <c r="Z59" s="3"/>
      <c r="AA59" s="1"/>
      <c r="AB59" s="1"/>
    </row>
    <row r="60" spans="1:28" s="107" customFormat="1" x14ac:dyDescent="0.2">
      <c r="A60" s="54"/>
      <c r="B60" s="1"/>
      <c r="C60" s="102"/>
      <c r="D60" s="103"/>
      <c r="E60" s="103"/>
      <c r="F60" s="103"/>
      <c r="G60" s="104"/>
      <c r="H60" s="58"/>
      <c r="I60" s="105"/>
      <c r="J60" s="104"/>
      <c r="K60" s="104"/>
      <c r="L60" s="104"/>
      <c r="M60" s="104"/>
      <c r="N60" s="104"/>
      <c r="O60" s="104"/>
      <c r="P60" s="104"/>
      <c r="Q60" s="104"/>
      <c r="R60" s="104"/>
      <c r="S60" s="60"/>
      <c r="T60" s="60"/>
      <c r="U60" s="60"/>
      <c r="V60" s="60"/>
      <c r="W60" s="58"/>
      <c r="X60" s="106"/>
      <c r="Z60" s="3"/>
      <c r="AA60" s="1"/>
      <c r="AB60" s="1"/>
    </row>
    <row r="61" spans="1:28" s="107" customFormat="1" x14ac:dyDescent="0.2">
      <c r="A61" s="54"/>
      <c r="B61" s="1"/>
      <c r="C61" s="102"/>
      <c r="D61" s="103"/>
      <c r="E61" s="103"/>
      <c r="F61" s="103"/>
      <c r="G61" s="104"/>
      <c r="H61" s="58"/>
      <c r="I61" s="105"/>
      <c r="J61" s="104"/>
      <c r="K61" s="104"/>
      <c r="L61" s="104"/>
      <c r="M61" s="104"/>
      <c r="N61" s="104"/>
      <c r="O61" s="104"/>
      <c r="P61" s="104"/>
      <c r="Q61" s="104"/>
      <c r="R61" s="104"/>
      <c r="S61" s="60"/>
      <c r="T61" s="60"/>
      <c r="U61" s="60"/>
      <c r="V61" s="60"/>
      <c r="W61" s="58"/>
      <c r="X61" s="106"/>
      <c r="Z61" s="3"/>
      <c r="AA61" s="1"/>
      <c r="AB61" s="1"/>
    </row>
    <row r="62" spans="1:28" s="107" customFormat="1" x14ac:dyDescent="0.2">
      <c r="A62" s="54"/>
      <c r="B62" s="1"/>
      <c r="C62" s="102"/>
      <c r="D62" s="103"/>
      <c r="E62" s="103"/>
      <c r="F62" s="103"/>
      <c r="G62" s="104"/>
      <c r="H62" s="58"/>
      <c r="I62" s="105"/>
      <c r="J62" s="104"/>
      <c r="K62" s="104"/>
      <c r="L62" s="104"/>
      <c r="M62" s="104"/>
      <c r="N62" s="104"/>
      <c r="O62" s="104"/>
      <c r="P62" s="104"/>
      <c r="Q62" s="104"/>
      <c r="R62" s="104"/>
      <c r="S62" s="60"/>
      <c r="T62" s="60"/>
      <c r="U62" s="60"/>
      <c r="V62" s="60"/>
      <c r="W62" s="58"/>
      <c r="X62" s="106"/>
      <c r="Z62" s="3"/>
      <c r="AA62" s="1"/>
      <c r="AB62" s="1"/>
    </row>
    <row r="63" spans="1:28" s="107" customFormat="1" x14ac:dyDescent="0.2">
      <c r="A63" s="54"/>
      <c r="B63" s="1"/>
      <c r="C63" s="102"/>
      <c r="D63" s="103"/>
      <c r="E63" s="103"/>
      <c r="F63" s="103"/>
      <c r="G63" s="104"/>
      <c r="H63" s="58"/>
      <c r="I63" s="105"/>
      <c r="J63" s="104"/>
      <c r="K63" s="104"/>
      <c r="L63" s="104"/>
      <c r="M63" s="104"/>
      <c r="N63" s="104"/>
      <c r="O63" s="104"/>
      <c r="P63" s="104"/>
      <c r="Q63" s="104"/>
      <c r="R63" s="104"/>
      <c r="S63" s="60"/>
      <c r="T63" s="60"/>
      <c r="U63" s="60"/>
      <c r="V63" s="60"/>
      <c r="W63" s="58"/>
      <c r="X63" s="106"/>
      <c r="Z63" s="3"/>
      <c r="AA63" s="1"/>
      <c r="AB63" s="1"/>
    </row>
  </sheetData>
  <autoFilter ref="Z1:Z64"/>
  <mergeCells count="2">
    <mergeCell ref="A1:AA1"/>
    <mergeCell ref="A2:AA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60"/>
  <sheetViews>
    <sheetView tabSelected="1" topLeftCell="A37" zoomScale="70" zoomScaleNormal="70" workbookViewId="0">
      <selection activeCell="S40" sqref="S40"/>
    </sheetView>
  </sheetViews>
  <sheetFormatPr defaultRowHeight="24" outlineLevelCol="1" x14ac:dyDescent="0.2"/>
  <cols>
    <col min="1" max="1" width="10" style="54" customWidth="1"/>
    <col min="2" max="2" width="40.28515625" style="1" customWidth="1"/>
    <col min="3" max="3" width="19" style="102" customWidth="1"/>
    <col min="4" max="6" width="16.7109375" style="103" hidden="1" customWidth="1"/>
    <col min="7" max="7" width="17.5703125" style="104" customWidth="1"/>
    <col min="8" max="8" width="17.5703125" style="58" customWidth="1"/>
    <col min="9" max="9" width="15.5703125" style="105" hidden="1" customWidth="1" outlineLevel="1"/>
    <col min="10" max="18" width="15.5703125" style="104" hidden="1" customWidth="1" outlineLevel="1"/>
    <col min="19" max="19" width="17.7109375" style="60" customWidth="1" collapsed="1"/>
    <col min="20" max="21" width="16.7109375" style="60" hidden="1" customWidth="1"/>
    <col min="22" max="22" width="10.85546875" style="60" customWidth="1"/>
    <col min="23" max="23" width="10.85546875" style="58" hidden="1" customWidth="1"/>
    <col min="24" max="24" width="16.7109375" style="65" customWidth="1"/>
    <col min="25" max="25" width="16.7109375" style="107" customWidth="1"/>
    <col min="26" max="26" width="18" style="3" customWidth="1"/>
    <col min="27" max="27" width="24" style="1" customWidth="1"/>
    <col min="28" max="28" width="0" style="1" hidden="1" customWidth="1"/>
    <col min="29" max="29" width="32" style="1" customWidth="1"/>
    <col min="30" max="16384" width="9.140625" style="1"/>
  </cols>
  <sheetData>
    <row r="1" spans="1:28" ht="27.75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3"/>
      <c r="T1" s="143"/>
      <c r="U1" s="143"/>
      <c r="V1" s="143"/>
      <c r="W1" s="143"/>
      <c r="X1" s="143"/>
      <c r="Y1" s="143"/>
      <c r="Z1" s="143"/>
      <c r="AA1" s="143"/>
    </row>
    <row r="2" spans="1:28" s="3" customFormat="1" ht="24" customHeight="1" x14ac:dyDescent="0.2">
      <c r="A2" s="145" t="s">
        <v>156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8" s="3" customFormat="1" ht="48" customHeight="1" x14ac:dyDescent="0.2">
      <c r="A3" s="4" t="s">
        <v>2</v>
      </c>
      <c r="B3" s="5" t="s">
        <v>3</v>
      </c>
      <c r="C3" s="66" t="s">
        <v>4</v>
      </c>
      <c r="D3" s="67" t="s">
        <v>5</v>
      </c>
      <c r="E3" s="67" t="s">
        <v>6</v>
      </c>
      <c r="F3" s="67" t="s">
        <v>7</v>
      </c>
      <c r="G3" s="67" t="s">
        <v>8</v>
      </c>
      <c r="H3" s="5" t="s">
        <v>9</v>
      </c>
      <c r="I3" s="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9" t="s">
        <v>20</v>
      </c>
      <c r="T3" s="9"/>
      <c r="U3" s="9"/>
      <c r="V3" s="109" t="s">
        <v>21</v>
      </c>
      <c r="W3" s="4"/>
      <c r="X3" s="10" t="s">
        <v>22</v>
      </c>
      <c r="Y3" s="68" t="s">
        <v>23</v>
      </c>
      <c r="Z3" s="5" t="s">
        <v>24</v>
      </c>
      <c r="AA3" s="5" t="s">
        <v>25</v>
      </c>
    </row>
    <row r="4" spans="1:28" s="3" customFormat="1" ht="3" customHeight="1" x14ac:dyDescent="0.2">
      <c r="A4" s="12"/>
      <c r="B4" s="13"/>
      <c r="C4" s="69"/>
      <c r="D4" s="70"/>
      <c r="E4" s="70"/>
      <c r="F4" s="70"/>
      <c r="G4" s="71"/>
      <c r="H4" s="17"/>
      <c r="I4" s="18"/>
      <c r="J4" s="17"/>
      <c r="K4" s="17"/>
      <c r="L4" s="17"/>
      <c r="M4" s="17"/>
      <c r="N4" s="17"/>
      <c r="O4" s="17"/>
      <c r="P4" s="17"/>
      <c r="Q4" s="17"/>
      <c r="R4" s="17"/>
      <c r="S4" s="19"/>
      <c r="T4" s="19"/>
      <c r="U4" s="19"/>
      <c r="V4" s="19"/>
      <c r="W4" s="17"/>
      <c r="X4" s="20"/>
      <c r="Y4" s="72"/>
      <c r="Z4" s="22"/>
      <c r="AA4" s="23"/>
    </row>
    <row r="5" spans="1:28" s="3" customFormat="1" ht="30" customHeight="1" x14ac:dyDescent="0.2">
      <c r="A5" s="24">
        <v>1</v>
      </c>
      <c r="B5" s="25" t="s">
        <v>110</v>
      </c>
      <c r="C5" s="81"/>
      <c r="D5" s="82"/>
      <c r="E5" s="82"/>
      <c r="F5" s="82"/>
      <c r="G5" s="74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83"/>
      <c r="T5" s="83"/>
      <c r="U5" s="83"/>
      <c r="V5" s="46"/>
      <c r="W5" s="74">
        <v>100</v>
      </c>
      <c r="X5" s="37"/>
      <c r="Y5" s="84"/>
      <c r="Z5" s="24"/>
      <c r="AA5" s="28"/>
      <c r="AB5" s="3" t="s">
        <v>32</v>
      </c>
    </row>
    <row r="6" spans="1:28" s="3" customFormat="1" ht="47.25" customHeight="1" x14ac:dyDescent="0.2">
      <c r="A6" s="22"/>
      <c r="B6" s="29" t="s">
        <v>111</v>
      </c>
      <c r="C6" s="85">
        <v>6651000</v>
      </c>
      <c r="D6" s="86"/>
      <c r="E6" s="86"/>
      <c r="F6" s="86"/>
      <c r="G6" s="71">
        <v>6651000</v>
      </c>
      <c r="H6" s="17" t="s">
        <v>93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72">
        <v>1893773</v>
      </c>
      <c r="T6" s="71">
        <v>1893773</v>
      </c>
      <c r="U6" s="87"/>
      <c r="V6" s="87">
        <f>S6*W6/C6</f>
        <v>28.47350774319651</v>
      </c>
      <c r="W6" s="74">
        <v>100</v>
      </c>
      <c r="X6" s="31">
        <f>C6-S6</f>
        <v>4757227</v>
      </c>
      <c r="Y6" s="110">
        <f>C6-G6</f>
        <v>0</v>
      </c>
      <c r="Z6" s="22" t="s">
        <v>34</v>
      </c>
      <c r="AA6" s="45" t="s">
        <v>30</v>
      </c>
    </row>
    <row r="7" spans="1:28" s="3" customFormat="1" ht="49.5" customHeight="1" x14ac:dyDescent="0.2">
      <c r="A7" s="22"/>
      <c r="B7" s="29" t="s">
        <v>112</v>
      </c>
      <c r="C7" s="85">
        <v>38380000</v>
      </c>
      <c r="D7" s="86"/>
      <c r="E7" s="86"/>
      <c r="F7" s="86"/>
      <c r="G7" s="89">
        <v>38380000</v>
      </c>
      <c r="H7" s="71" t="s">
        <v>94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72">
        <v>15219610.130000001</v>
      </c>
      <c r="T7" s="71">
        <v>15219610.130000001</v>
      </c>
      <c r="U7" s="87"/>
      <c r="V7" s="87">
        <f>S7*W7/C7</f>
        <v>39.655055054716001</v>
      </c>
      <c r="W7" s="74">
        <v>100</v>
      </c>
      <c r="X7" s="31">
        <f>C7-S7</f>
        <v>23160389.869999997</v>
      </c>
      <c r="Y7" s="110">
        <f>C7-G7</f>
        <v>0</v>
      </c>
      <c r="Z7" s="22" t="s">
        <v>34</v>
      </c>
      <c r="AA7" s="45" t="s">
        <v>30</v>
      </c>
    </row>
    <row r="8" spans="1:28" s="3" customFormat="1" ht="48.75" customHeight="1" x14ac:dyDescent="0.2">
      <c r="A8" s="24">
        <v>2</v>
      </c>
      <c r="B8" s="25" t="s">
        <v>113</v>
      </c>
      <c r="C8" s="81"/>
      <c r="D8" s="82"/>
      <c r="E8" s="82"/>
      <c r="F8" s="82"/>
      <c r="G8" s="82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112"/>
      <c r="T8" s="28"/>
      <c r="U8" s="83"/>
      <c r="V8" s="113"/>
      <c r="W8" s="74">
        <v>100</v>
      </c>
      <c r="X8" s="37"/>
      <c r="Y8" s="82"/>
      <c r="Z8" s="28"/>
      <c r="AA8" s="28"/>
    </row>
    <row r="9" spans="1:28" s="3" customFormat="1" ht="48.75" customHeight="1" x14ac:dyDescent="0.2">
      <c r="A9" s="114"/>
      <c r="B9" s="115" t="s">
        <v>114</v>
      </c>
      <c r="C9" s="116">
        <v>9490000</v>
      </c>
      <c r="D9" s="117"/>
      <c r="E9" s="117"/>
      <c r="F9" s="117"/>
      <c r="G9" s="118">
        <v>9490000</v>
      </c>
      <c r="H9" s="119" t="s">
        <v>95</v>
      </c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20">
        <v>9490000</v>
      </c>
      <c r="T9" s="121">
        <v>9490000</v>
      </c>
      <c r="U9" s="121"/>
      <c r="V9" s="121">
        <f t="shared" ref="V9:V27" si="0">S9*W9/C9</f>
        <v>100</v>
      </c>
      <c r="W9" s="118">
        <v>100</v>
      </c>
      <c r="X9" s="122">
        <f t="shared" ref="X9:X27" si="1">C9-S9</f>
        <v>0</v>
      </c>
      <c r="Y9" s="123">
        <f t="shared" ref="Y9:Y27" si="2">C9-G9</f>
        <v>0</v>
      </c>
      <c r="Z9" s="114" t="s">
        <v>39</v>
      </c>
      <c r="AA9" s="124" t="s">
        <v>115</v>
      </c>
      <c r="AB9" s="3" t="s">
        <v>32</v>
      </c>
    </row>
    <row r="10" spans="1:28" s="3" customFormat="1" ht="48" customHeight="1" x14ac:dyDescent="0.2">
      <c r="A10" s="114"/>
      <c r="B10" s="115" t="s">
        <v>116</v>
      </c>
      <c r="C10" s="116">
        <v>9590000</v>
      </c>
      <c r="D10" s="117"/>
      <c r="E10" s="117"/>
      <c r="F10" s="117"/>
      <c r="G10" s="118">
        <v>9590000</v>
      </c>
      <c r="H10" s="119" t="s">
        <v>96</v>
      </c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25">
        <v>9590000</v>
      </c>
      <c r="T10" s="126">
        <v>9590000</v>
      </c>
      <c r="U10" s="121"/>
      <c r="V10" s="121">
        <f t="shared" si="0"/>
        <v>100</v>
      </c>
      <c r="W10" s="118">
        <v>100</v>
      </c>
      <c r="X10" s="122">
        <f t="shared" si="1"/>
        <v>0</v>
      </c>
      <c r="Y10" s="123">
        <f t="shared" si="2"/>
        <v>0</v>
      </c>
      <c r="Z10" s="114" t="s">
        <v>39</v>
      </c>
      <c r="AA10" s="124" t="s">
        <v>115</v>
      </c>
      <c r="AB10" s="3" t="s">
        <v>32</v>
      </c>
    </row>
    <row r="11" spans="1:28" s="3" customFormat="1" ht="45" customHeight="1" x14ac:dyDescent="0.2">
      <c r="A11" s="22"/>
      <c r="B11" s="29" t="s">
        <v>117</v>
      </c>
      <c r="C11" s="85">
        <v>8991349</v>
      </c>
      <c r="D11" s="86"/>
      <c r="E11" s="86"/>
      <c r="F11" s="86"/>
      <c r="G11" s="71">
        <v>8991349</v>
      </c>
      <c r="H11" s="17" t="s">
        <v>96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72">
        <v>1348702.35</v>
      </c>
      <c r="T11" s="87">
        <v>1348702.35</v>
      </c>
      <c r="U11" s="87"/>
      <c r="V11" s="87">
        <f t="shared" si="0"/>
        <v>15</v>
      </c>
      <c r="W11" s="74">
        <v>100</v>
      </c>
      <c r="X11" s="31">
        <f t="shared" si="1"/>
        <v>7642646.6500000004</v>
      </c>
      <c r="Y11" s="110">
        <f t="shared" si="2"/>
        <v>0</v>
      </c>
      <c r="Z11" s="22" t="s">
        <v>39</v>
      </c>
      <c r="AA11" s="45" t="s">
        <v>30</v>
      </c>
    </row>
    <row r="12" spans="1:28" s="3" customFormat="1" ht="49.5" customHeight="1" x14ac:dyDescent="0.2">
      <c r="A12" s="114"/>
      <c r="B12" s="115" t="s">
        <v>118</v>
      </c>
      <c r="C12" s="116">
        <v>9939000</v>
      </c>
      <c r="D12" s="117"/>
      <c r="E12" s="117"/>
      <c r="F12" s="117"/>
      <c r="G12" s="118">
        <v>9939000</v>
      </c>
      <c r="H12" s="119" t="s">
        <v>96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20">
        <v>9939000</v>
      </c>
      <c r="T12" s="121">
        <v>9939000</v>
      </c>
      <c r="U12" s="121"/>
      <c r="V12" s="121">
        <f t="shared" si="0"/>
        <v>100</v>
      </c>
      <c r="W12" s="118">
        <v>100</v>
      </c>
      <c r="X12" s="122">
        <f t="shared" si="1"/>
        <v>0</v>
      </c>
      <c r="Y12" s="123">
        <f t="shared" si="2"/>
        <v>0</v>
      </c>
      <c r="Z12" s="114" t="s">
        <v>39</v>
      </c>
      <c r="AA12" s="124" t="s">
        <v>115</v>
      </c>
    </row>
    <row r="13" spans="1:28" s="3" customFormat="1" ht="48" x14ac:dyDescent="0.2">
      <c r="A13" s="114"/>
      <c r="B13" s="115" t="s">
        <v>119</v>
      </c>
      <c r="C13" s="116">
        <v>8390000</v>
      </c>
      <c r="D13" s="117"/>
      <c r="E13" s="117"/>
      <c r="F13" s="117"/>
      <c r="G13" s="118">
        <v>8390000</v>
      </c>
      <c r="H13" s="119" t="s">
        <v>97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25">
        <v>8390000</v>
      </c>
      <c r="T13" s="126">
        <v>8390000</v>
      </c>
      <c r="U13" s="121"/>
      <c r="V13" s="121">
        <f t="shared" si="0"/>
        <v>100</v>
      </c>
      <c r="W13" s="118">
        <v>100</v>
      </c>
      <c r="X13" s="122">
        <f t="shared" si="1"/>
        <v>0</v>
      </c>
      <c r="Y13" s="123">
        <f t="shared" si="2"/>
        <v>0</v>
      </c>
      <c r="Z13" s="114" t="s">
        <v>39</v>
      </c>
      <c r="AA13" s="124" t="s">
        <v>115</v>
      </c>
      <c r="AB13" s="3" t="s">
        <v>32</v>
      </c>
    </row>
    <row r="14" spans="1:28" s="3" customFormat="1" ht="45.75" customHeight="1" x14ac:dyDescent="0.2">
      <c r="A14" s="114"/>
      <c r="B14" s="115" t="s">
        <v>120</v>
      </c>
      <c r="C14" s="116">
        <v>8482000</v>
      </c>
      <c r="D14" s="117"/>
      <c r="E14" s="117"/>
      <c r="F14" s="117"/>
      <c r="G14" s="118">
        <v>8482000</v>
      </c>
      <c r="H14" s="119" t="s">
        <v>96</v>
      </c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25">
        <v>8482000</v>
      </c>
      <c r="T14" s="126">
        <v>8482000</v>
      </c>
      <c r="U14" s="121"/>
      <c r="V14" s="121">
        <f t="shared" si="0"/>
        <v>100</v>
      </c>
      <c r="W14" s="118">
        <v>100</v>
      </c>
      <c r="X14" s="122">
        <f t="shared" si="1"/>
        <v>0</v>
      </c>
      <c r="Y14" s="123">
        <f t="shared" si="2"/>
        <v>0</v>
      </c>
      <c r="Z14" s="114" t="s">
        <v>39</v>
      </c>
      <c r="AA14" s="124" t="s">
        <v>115</v>
      </c>
      <c r="AB14" s="3" t="s">
        <v>32</v>
      </c>
    </row>
    <row r="15" spans="1:28" s="3" customFormat="1" ht="75" customHeight="1" x14ac:dyDescent="0.2">
      <c r="A15" s="22"/>
      <c r="B15" s="29" t="s">
        <v>121</v>
      </c>
      <c r="C15" s="85">
        <v>21480000</v>
      </c>
      <c r="D15" s="86"/>
      <c r="E15" s="86"/>
      <c r="F15" s="86"/>
      <c r="G15" s="71">
        <v>21480000</v>
      </c>
      <c r="H15" s="17" t="s">
        <v>98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72">
        <v>3222000</v>
      </c>
      <c r="T15" s="87">
        <v>3222000</v>
      </c>
      <c r="U15" s="87"/>
      <c r="V15" s="87">
        <f t="shared" si="0"/>
        <v>15</v>
      </c>
      <c r="W15" s="74">
        <v>100</v>
      </c>
      <c r="X15" s="31">
        <f t="shared" si="1"/>
        <v>18258000</v>
      </c>
      <c r="Y15" s="110">
        <f t="shared" si="2"/>
        <v>0</v>
      </c>
      <c r="Z15" s="22" t="s">
        <v>39</v>
      </c>
      <c r="AA15" s="45" t="s">
        <v>30</v>
      </c>
      <c r="AB15" s="3" t="s">
        <v>32</v>
      </c>
    </row>
    <row r="16" spans="1:28" s="3" customFormat="1" ht="75" customHeight="1" x14ac:dyDescent="0.2">
      <c r="A16" s="22"/>
      <c r="B16" s="29" t="s">
        <v>122</v>
      </c>
      <c r="C16" s="85">
        <v>28428000</v>
      </c>
      <c r="D16" s="86"/>
      <c r="E16" s="86"/>
      <c r="F16" s="86"/>
      <c r="G16" s="71">
        <v>28428000</v>
      </c>
      <c r="H16" s="17" t="s">
        <v>123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72">
        <v>4264200</v>
      </c>
      <c r="T16" s="87">
        <v>4264200</v>
      </c>
      <c r="U16" s="87"/>
      <c r="V16" s="87">
        <f t="shared" si="0"/>
        <v>15</v>
      </c>
      <c r="W16" s="74">
        <v>100</v>
      </c>
      <c r="X16" s="31">
        <f t="shared" si="1"/>
        <v>24163800</v>
      </c>
      <c r="Y16" s="110">
        <f t="shared" si="2"/>
        <v>0</v>
      </c>
      <c r="Z16" s="22" t="s">
        <v>39</v>
      </c>
      <c r="AA16" s="45" t="s">
        <v>30</v>
      </c>
    </row>
    <row r="17" spans="1:29" s="3" customFormat="1" ht="75" customHeight="1" x14ac:dyDescent="0.2">
      <c r="A17" s="22"/>
      <c r="B17" s="29" t="s">
        <v>124</v>
      </c>
      <c r="C17" s="85">
        <v>15493000</v>
      </c>
      <c r="D17" s="86"/>
      <c r="E17" s="86"/>
      <c r="F17" s="86"/>
      <c r="G17" s="71">
        <v>15493000</v>
      </c>
      <c r="H17" s="17" t="s">
        <v>100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72">
        <v>2323950</v>
      </c>
      <c r="T17" s="87">
        <v>2323950</v>
      </c>
      <c r="U17" s="87"/>
      <c r="V17" s="87">
        <f t="shared" si="0"/>
        <v>15</v>
      </c>
      <c r="W17" s="74">
        <v>100</v>
      </c>
      <c r="X17" s="31">
        <f t="shared" si="1"/>
        <v>13169050</v>
      </c>
      <c r="Y17" s="110">
        <f t="shared" si="2"/>
        <v>0</v>
      </c>
      <c r="Z17" s="22" t="s">
        <v>39</v>
      </c>
      <c r="AA17" s="45" t="s">
        <v>30</v>
      </c>
    </row>
    <row r="18" spans="1:29" s="3" customFormat="1" ht="108" customHeight="1" x14ac:dyDescent="0.2">
      <c r="A18" s="22"/>
      <c r="B18" s="29" t="s">
        <v>125</v>
      </c>
      <c r="C18" s="85">
        <v>24880000</v>
      </c>
      <c r="D18" s="86"/>
      <c r="E18" s="86"/>
      <c r="F18" s="86"/>
      <c r="G18" s="71">
        <v>24880000</v>
      </c>
      <c r="H18" s="17" t="s">
        <v>101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27">
        <v>8920000</v>
      </c>
      <c r="T18" s="19">
        <v>8920000</v>
      </c>
      <c r="U18" s="87"/>
      <c r="V18" s="87">
        <f t="shared" si="0"/>
        <v>35.852090032154344</v>
      </c>
      <c r="W18" s="74">
        <v>100</v>
      </c>
      <c r="X18" s="31">
        <f t="shared" si="1"/>
        <v>15960000</v>
      </c>
      <c r="Y18" s="110">
        <f t="shared" si="2"/>
        <v>0</v>
      </c>
      <c r="Z18" s="22" t="s">
        <v>39</v>
      </c>
      <c r="AA18" s="45" t="s">
        <v>30</v>
      </c>
    </row>
    <row r="19" spans="1:29" s="3" customFormat="1" ht="75" customHeight="1" x14ac:dyDescent="0.2">
      <c r="A19" s="114"/>
      <c r="B19" s="115" t="s">
        <v>126</v>
      </c>
      <c r="C19" s="116">
        <v>8150000</v>
      </c>
      <c r="D19" s="117"/>
      <c r="E19" s="117"/>
      <c r="F19" s="117"/>
      <c r="G19" s="118">
        <v>8150000</v>
      </c>
      <c r="H19" s="119" t="s">
        <v>96</v>
      </c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20">
        <v>8150000</v>
      </c>
      <c r="T19" s="121">
        <v>8150000</v>
      </c>
      <c r="U19" s="121"/>
      <c r="V19" s="121">
        <f t="shared" si="0"/>
        <v>100</v>
      </c>
      <c r="W19" s="118">
        <v>100</v>
      </c>
      <c r="X19" s="122">
        <f t="shared" si="1"/>
        <v>0</v>
      </c>
      <c r="Y19" s="123">
        <f t="shared" si="2"/>
        <v>0</v>
      </c>
      <c r="Z19" s="114" t="s">
        <v>39</v>
      </c>
      <c r="AA19" s="124" t="s">
        <v>115</v>
      </c>
      <c r="AB19" s="3" t="s">
        <v>32</v>
      </c>
    </row>
    <row r="20" spans="1:29" s="3" customFormat="1" ht="68.25" customHeight="1" x14ac:dyDescent="0.2">
      <c r="A20" s="22"/>
      <c r="B20" s="29" t="s">
        <v>127</v>
      </c>
      <c r="C20" s="93">
        <v>29170000</v>
      </c>
      <c r="D20" s="71"/>
      <c r="E20" s="71"/>
      <c r="F20" s="71"/>
      <c r="G20" s="71">
        <v>29170000</v>
      </c>
      <c r="H20" s="31" t="s">
        <v>98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127">
        <v>0</v>
      </c>
      <c r="T20" s="19">
        <v>0</v>
      </c>
      <c r="U20" s="87"/>
      <c r="V20" s="87">
        <f t="shared" si="0"/>
        <v>0</v>
      </c>
      <c r="W20" s="74">
        <v>100</v>
      </c>
      <c r="X20" s="31">
        <f t="shared" si="1"/>
        <v>29170000</v>
      </c>
      <c r="Y20" s="110">
        <f t="shared" si="2"/>
        <v>0</v>
      </c>
      <c r="Z20" s="22" t="s">
        <v>39</v>
      </c>
      <c r="AA20" s="45" t="s">
        <v>30</v>
      </c>
      <c r="AB20" s="3" t="s">
        <v>27</v>
      </c>
    </row>
    <row r="21" spans="1:29" s="3" customFormat="1" ht="78" customHeight="1" x14ac:dyDescent="0.2">
      <c r="A21" s="22"/>
      <c r="B21" s="29" t="s">
        <v>128</v>
      </c>
      <c r="C21" s="93">
        <v>24485000</v>
      </c>
      <c r="D21" s="71"/>
      <c r="E21" s="71"/>
      <c r="F21" s="71"/>
      <c r="G21" s="71">
        <v>24485000</v>
      </c>
      <c r="H21" s="31" t="s">
        <v>102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128">
        <v>3672750</v>
      </c>
      <c r="T21" s="31">
        <v>3672750</v>
      </c>
      <c r="U21" s="87"/>
      <c r="V21" s="87">
        <f t="shared" si="0"/>
        <v>15</v>
      </c>
      <c r="W21" s="74">
        <v>100</v>
      </c>
      <c r="X21" s="31">
        <f t="shared" si="1"/>
        <v>20812250</v>
      </c>
      <c r="Y21" s="110">
        <f t="shared" si="2"/>
        <v>0</v>
      </c>
      <c r="Z21" s="22" t="s">
        <v>39</v>
      </c>
      <c r="AA21" s="45" t="s">
        <v>30</v>
      </c>
    </row>
    <row r="22" spans="1:29" s="3" customFormat="1" ht="94.5" customHeight="1" x14ac:dyDescent="0.2">
      <c r="A22" s="114"/>
      <c r="B22" s="115" t="s">
        <v>129</v>
      </c>
      <c r="C22" s="116">
        <v>7640000</v>
      </c>
      <c r="D22" s="117"/>
      <c r="E22" s="117"/>
      <c r="F22" s="117"/>
      <c r="G22" s="118">
        <v>7640000</v>
      </c>
      <c r="H22" s="119" t="s">
        <v>95</v>
      </c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20">
        <v>7640000</v>
      </c>
      <c r="T22" s="121">
        <v>7640000</v>
      </c>
      <c r="U22" s="121"/>
      <c r="V22" s="121">
        <f t="shared" si="0"/>
        <v>100</v>
      </c>
      <c r="W22" s="118">
        <v>100</v>
      </c>
      <c r="X22" s="122">
        <f t="shared" si="1"/>
        <v>0</v>
      </c>
      <c r="Y22" s="123">
        <f t="shared" si="2"/>
        <v>0</v>
      </c>
      <c r="Z22" s="114" t="s">
        <v>39</v>
      </c>
      <c r="AA22" s="124" t="s">
        <v>115</v>
      </c>
      <c r="AB22" s="3" t="s">
        <v>32</v>
      </c>
    </row>
    <row r="23" spans="1:29" s="3" customFormat="1" ht="69.75" customHeight="1" x14ac:dyDescent="0.2">
      <c r="A23" s="22"/>
      <c r="B23" s="29" t="s">
        <v>130</v>
      </c>
      <c r="C23" s="85">
        <v>11405000</v>
      </c>
      <c r="D23" s="86"/>
      <c r="E23" s="86"/>
      <c r="F23" s="86"/>
      <c r="G23" s="86">
        <v>11405000</v>
      </c>
      <c r="H23" s="31" t="s">
        <v>131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7">
        <v>0</v>
      </c>
      <c r="T23" s="19">
        <v>0</v>
      </c>
      <c r="U23" s="87"/>
      <c r="V23" s="87">
        <f t="shared" si="0"/>
        <v>0</v>
      </c>
      <c r="W23" s="71">
        <v>100</v>
      </c>
      <c r="X23" s="31">
        <f t="shared" si="1"/>
        <v>11405000</v>
      </c>
      <c r="Y23" s="110">
        <f t="shared" si="2"/>
        <v>0</v>
      </c>
      <c r="Z23" s="22" t="s">
        <v>39</v>
      </c>
      <c r="AA23" s="45" t="s">
        <v>30</v>
      </c>
      <c r="AB23" s="3" t="s">
        <v>32</v>
      </c>
    </row>
    <row r="24" spans="1:29" s="3" customFormat="1" ht="71.25" customHeight="1" x14ac:dyDescent="0.2">
      <c r="A24" s="22"/>
      <c r="B24" s="29" t="s">
        <v>132</v>
      </c>
      <c r="C24" s="85">
        <v>16470000</v>
      </c>
      <c r="D24" s="86"/>
      <c r="E24" s="86"/>
      <c r="F24" s="86"/>
      <c r="G24" s="71">
        <v>16470000</v>
      </c>
      <c r="H24" s="31" t="s">
        <v>100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72">
        <v>2470500</v>
      </c>
      <c r="T24" s="87">
        <v>2470500</v>
      </c>
      <c r="U24" s="87"/>
      <c r="V24" s="87">
        <f t="shared" si="0"/>
        <v>15</v>
      </c>
      <c r="W24" s="74">
        <v>100</v>
      </c>
      <c r="X24" s="31">
        <f t="shared" si="1"/>
        <v>13999500</v>
      </c>
      <c r="Y24" s="110">
        <f t="shared" si="2"/>
        <v>0</v>
      </c>
      <c r="Z24" s="22" t="s">
        <v>39</v>
      </c>
      <c r="AA24" s="45" t="s">
        <v>30</v>
      </c>
      <c r="AB24" s="3" t="s">
        <v>32</v>
      </c>
    </row>
    <row r="25" spans="1:29" s="3" customFormat="1" ht="73.5" customHeight="1" x14ac:dyDescent="0.2">
      <c r="A25" s="22"/>
      <c r="B25" s="29" t="s">
        <v>133</v>
      </c>
      <c r="C25" s="85">
        <v>12475000</v>
      </c>
      <c r="D25" s="86"/>
      <c r="E25" s="86"/>
      <c r="F25" s="86"/>
      <c r="G25" s="71">
        <v>12475000</v>
      </c>
      <c r="H25" s="31" t="s">
        <v>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72">
        <v>1871250</v>
      </c>
      <c r="T25" s="87">
        <v>1871250</v>
      </c>
      <c r="U25" s="87"/>
      <c r="V25" s="87">
        <f t="shared" si="0"/>
        <v>15</v>
      </c>
      <c r="W25" s="74">
        <v>100</v>
      </c>
      <c r="X25" s="31">
        <f t="shared" si="1"/>
        <v>10603750</v>
      </c>
      <c r="Y25" s="110">
        <f t="shared" si="2"/>
        <v>0</v>
      </c>
      <c r="Z25" s="22" t="s">
        <v>39</v>
      </c>
      <c r="AA25" s="45" t="s">
        <v>30</v>
      </c>
      <c r="AB25" s="3" t="s">
        <v>32</v>
      </c>
    </row>
    <row r="26" spans="1:29" s="3" customFormat="1" ht="72" customHeight="1" x14ac:dyDescent="0.2">
      <c r="A26" s="22"/>
      <c r="B26" s="29" t="s">
        <v>134</v>
      </c>
      <c r="C26" s="85">
        <v>17000000</v>
      </c>
      <c r="D26" s="86"/>
      <c r="E26" s="86"/>
      <c r="F26" s="86"/>
      <c r="G26" s="86">
        <v>17000000</v>
      </c>
      <c r="H26" s="31" t="s">
        <v>100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128">
        <v>0</v>
      </c>
      <c r="T26" s="45">
        <v>0</v>
      </c>
      <c r="U26" s="87"/>
      <c r="V26" s="87">
        <f t="shared" si="0"/>
        <v>0</v>
      </c>
      <c r="W26" s="74">
        <v>100</v>
      </c>
      <c r="X26" s="31">
        <f t="shared" si="1"/>
        <v>17000000</v>
      </c>
      <c r="Y26" s="110">
        <f t="shared" si="2"/>
        <v>0</v>
      </c>
      <c r="Z26" s="22" t="s">
        <v>39</v>
      </c>
      <c r="AA26" s="45" t="s">
        <v>30</v>
      </c>
    </row>
    <row r="27" spans="1:29" s="3" customFormat="1" ht="111" customHeight="1" x14ac:dyDescent="0.2">
      <c r="A27" s="22"/>
      <c r="B27" s="29" t="s">
        <v>135</v>
      </c>
      <c r="C27" s="85">
        <v>34798000</v>
      </c>
      <c r="D27" s="86"/>
      <c r="E27" s="86"/>
      <c r="F27" s="86"/>
      <c r="G27" s="71">
        <v>34798000</v>
      </c>
      <c r="H27" s="31" t="s">
        <v>136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72">
        <v>0</v>
      </c>
      <c r="T27" s="87">
        <v>0</v>
      </c>
      <c r="U27" s="87"/>
      <c r="V27" s="87">
        <f t="shared" si="0"/>
        <v>0</v>
      </c>
      <c r="W27" s="74">
        <v>100</v>
      </c>
      <c r="X27" s="31">
        <f t="shared" si="1"/>
        <v>34798000</v>
      </c>
      <c r="Y27" s="110">
        <f t="shared" si="2"/>
        <v>0</v>
      </c>
      <c r="Z27" s="22" t="s">
        <v>39</v>
      </c>
      <c r="AA27" s="45" t="s">
        <v>30</v>
      </c>
      <c r="AB27" s="3" t="s">
        <v>32</v>
      </c>
    </row>
    <row r="28" spans="1:29" s="3" customFormat="1" ht="53.25" customHeight="1" x14ac:dyDescent="0.2">
      <c r="A28" s="24">
        <v>3</v>
      </c>
      <c r="B28" s="129" t="s">
        <v>137</v>
      </c>
      <c r="C28" s="81"/>
      <c r="D28" s="82"/>
      <c r="E28" s="82"/>
      <c r="F28" s="82"/>
      <c r="G28" s="74"/>
      <c r="H28" s="3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84"/>
      <c r="T28" s="83"/>
      <c r="U28" s="83"/>
      <c r="V28" s="83"/>
      <c r="W28" s="74"/>
      <c r="X28" s="37"/>
      <c r="Y28" s="130"/>
      <c r="Z28" s="24"/>
      <c r="AA28" s="28"/>
    </row>
    <row r="29" spans="1:29" s="3" customFormat="1" ht="95.25" customHeight="1" x14ac:dyDescent="0.2">
      <c r="A29" s="22"/>
      <c r="B29" s="29" t="s">
        <v>138</v>
      </c>
      <c r="C29" s="85">
        <v>1946000</v>
      </c>
      <c r="D29" s="86"/>
      <c r="E29" s="86"/>
      <c r="F29" s="86"/>
      <c r="G29" s="71"/>
      <c r="H29" s="31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72"/>
      <c r="T29" s="87"/>
      <c r="U29" s="87"/>
      <c r="V29" s="87">
        <f t="shared" ref="V29:V35" si="3">S29*W29/C29</f>
        <v>0</v>
      </c>
      <c r="W29" s="74"/>
      <c r="X29" s="31">
        <f t="shared" ref="X29:X35" si="4">C29-S29</f>
        <v>1946000</v>
      </c>
      <c r="Y29" s="110"/>
      <c r="Z29" s="22" t="s">
        <v>139</v>
      </c>
      <c r="AA29" s="42" t="s">
        <v>140</v>
      </c>
      <c r="AC29" s="3" t="s">
        <v>141</v>
      </c>
    </row>
    <row r="30" spans="1:29" s="3" customFormat="1" ht="69" customHeight="1" x14ac:dyDescent="0.2">
      <c r="A30" s="22"/>
      <c r="B30" s="29" t="s">
        <v>142</v>
      </c>
      <c r="C30" s="85">
        <v>3552000</v>
      </c>
      <c r="D30" s="86"/>
      <c r="E30" s="86"/>
      <c r="F30" s="86"/>
      <c r="G30" s="71"/>
      <c r="H30" s="31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72"/>
      <c r="T30" s="87"/>
      <c r="U30" s="87"/>
      <c r="V30" s="87">
        <f t="shared" si="3"/>
        <v>0</v>
      </c>
      <c r="W30" s="74"/>
      <c r="X30" s="31">
        <f t="shared" si="4"/>
        <v>3552000</v>
      </c>
      <c r="Y30" s="110"/>
      <c r="Z30" s="22" t="s">
        <v>139</v>
      </c>
      <c r="AA30" s="42" t="s">
        <v>140</v>
      </c>
      <c r="AC30" s="3" t="s">
        <v>141</v>
      </c>
    </row>
    <row r="31" spans="1:29" s="3" customFormat="1" ht="74.25" customHeight="1" x14ac:dyDescent="0.2">
      <c r="A31" s="22"/>
      <c r="B31" s="29" t="s">
        <v>143</v>
      </c>
      <c r="C31" s="85">
        <v>988000</v>
      </c>
      <c r="D31" s="86"/>
      <c r="E31" s="86"/>
      <c r="F31" s="86"/>
      <c r="G31" s="71">
        <v>715000</v>
      </c>
      <c r="H31" s="31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72"/>
      <c r="T31" s="87"/>
      <c r="U31" s="87"/>
      <c r="V31" s="87">
        <f t="shared" si="3"/>
        <v>0</v>
      </c>
      <c r="W31" s="74"/>
      <c r="X31" s="31">
        <f t="shared" si="4"/>
        <v>988000</v>
      </c>
      <c r="Y31" s="110">
        <f>C31-G31</f>
        <v>273000</v>
      </c>
      <c r="Z31" s="22" t="s">
        <v>139</v>
      </c>
      <c r="AA31" s="45" t="s">
        <v>87</v>
      </c>
      <c r="AC31" s="3" t="s">
        <v>141</v>
      </c>
    </row>
    <row r="32" spans="1:29" s="3" customFormat="1" ht="70.5" customHeight="1" x14ac:dyDescent="0.2">
      <c r="A32" s="22"/>
      <c r="B32" s="29" t="s">
        <v>144</v>
      </c>
      <c r="C32" s="85">
        <v>1345000</v>
      </c>
      <c r="D32" s="86"/>
      <c r="E32" s="86"/>
      <c r="F32" s="86"/>
      <c r="G32" s="71">
        <v>1070000</v>
      </c>
      <c r="H32" s="31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72"/>
      <c r="T32" s="87"/>
      <c r="U32" s="87"/>
      <c r="V32" s="87">
        <f t="shared" si="3"/>
        <v>0</v>
      </c>
      <c r="W32" s="74"/>
      <c r="X32" s="31">
        <f t="shared" si="4"/>
        <v>1345000</v>
      </c>
      <c r="Y32" s="110">
        <f>C32-G32</f>
        <v>275000</v>
      </c>
      <c r="Z32" s="22" t="s">
        <v>145</v>
      </c>
      <c r="AA32" s="45" t="s">
        <v>87</v>
      </c>
      <c r="AC32" s="3" t="s">
        <v>141</v>
      </c>
    </row>
    <row r="33" spans="1:29" s="3" customFormat="1" ht="93.75" customHeight="1" x14ac:dyDescent="0.2">
      <c r="A33" s="22"/>
      <c r="B33" s="29" t="s">
        <v>146</v>
      </c>
      <c r="C33" s="85">
        <v>5653000</v>
      </c>
      <c r="D33" s="86"/>
      <c r="E33" s="86"/>
      <c r="F33" s="86"/>
      <c r="G33" s="71">
        <v>4100000</v>
      </c>
      <c r="H33" s="31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72"/>
      <c r="T33" s="87"/>
      <c r="U33" s="87"/>
      <c r="V33" s="87">
        <f t="shared" si="3"/>
        <v>0</v>
      </c>
      <c r="W33" s="74"/>
      <c r="X33" s="31">
        <f t="shared" si="4"/>
        <v>5653000</v>
      </c>
      <c r="Y33" s="110">
        <f>C33-G33</f>
        <v>1553000</v>
      </c>
      <c r="Z33" s="22" t="s">
        <v>145</v>
      </c>
      <c r="AA33" s="45" t="s">
        <v>87</v>
      </c>
      <c r="AC33" s="3" t="s">
        <v>141</v>
      </c>
    </row>
    <row r="34" spans="1:29" s="3" customFormat="1" ht="96" customHeight="1" x14ac:dyDescent="0.2">
      <c r="A34" s="22"/>
      <c r="B34" s="29" t="s">
        <v>147</v>
      </c>
      <c r="C34" s="85">
        <v>3800000</v>
      </c>
      <c r="D34" s="86"/>
      <c r="E34" s="86"/>
      <c r="F34" s="86"/>
      <c r="G34" s="71"/>
      <c r="H34" s="31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72"/>
      <c r="T34" s="87"/>
      <c r="U34" s="87"/>
      <c r="V34" s="87">
        <f t="shared" si="3"/>
        <v>0</v>
      </c>
      <c r="W34" s="74"/>
      <c r="X34" s="31">
        <f t="shared" si="4"/>
        <v>3800000</v>
      </c>
      <c r="Y34" s="110"/>
      <c r="Z34" s="22" t="s">
        <v>148</v>
      </c>
      <c r="AA34" s="42" t="s">
        <v>140</v>
      </c>
      <c r="AC34" s="3" t="s">
        <v>141</v>
      </c>
    </row>
    <row r="35" spans="1:29" s="3" customFormat="1" ht="69" customHeight="1" x14ac:dyDescent="0.2">
      <c r="A35" s="22"/>
      <c r="B35" s="29" t="s">
        <v>149</v>
      </c>
      <c r="C35" s="85">
        <v>3000000</v>
      </c>
      <c r="D35" s="86"/>
      <c r="E35" s="86"/>
      <c r="F35" s="86"/>
      <c r="G35" s="71"/>
      <c r="H35" s="31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72"/>
      <c r="T35" s="87"/>
      <c r="U35" s="87"/>
      <c r="V35" s="87">
        <f t="shared" si="3"/>
        <v>0</v>
      </c>
      <c r="W35" s="74"/>
      <c r="X35" s="31">
        <f t="shared" si="4"/>
        <v>3000000</v>
      </c>
      <c r="Y35" s="110"/>
      <c r="Z35" s="22" t="s">
        <v>148</v>
      </c>
      <c r="AA35" s="42" t="s">
        <v>140</v>
      </c>
      <c r="AC35" s="3" t="s">
        <v>141</v>
      </c>
    </row>
    <row r="36" spans="1:29" s="3" customFormat="1" ht="24.75" customHeight="1" x14ac:dyDescent="0.2">
      <c r="A36" s="24">
        <v>4</v>
      </c>
      <c r="B36" s="25" t="s">
        <v>60</v>
      </c>
      <c r="C36" s="81"/>
      <c r="D36" s="82"/>
      <c r="E36" s="82"/>
      <c r="F36" s="82"/>
      <c r="G36" s="74"/>
      <c r="H36" s="18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84"/>
      <c r="T36" s="83"/>
      <c r="U36" s="83"/>
      <c r="V36" s="46"/>
      <c r="W36" s="74">
        <v>100</v>
      </c>
      <c r="X36" s="37"/>
      <c r="Y36" s="130"/>
      <c r="Z36" s="24"/>
      <c r="AA36" s="28"/>
      <c r="AB36" s="3" t="s">
        <v>32</v>
      </c>
    </row>
    <row r="37" spans="1:29" s="3" customFormat="1" ht="75" customHeight="1" x14ac:dyDescent="0.2">
      <c r="A37" s="22"/>
      <c r="B37" s="29" t="s">
        <v>61</v>
      </c>
      <c r="C37" s="85">
        <v>19994000</v>
      </c>
      <c r="D37" s="86"/>
      <c r="E37" s="86"/>
      <c r="F37" s="86"/>
      <c r="G37" s="71">
        <v>19994000</v>
      </c>
      <c r="H37" s="17" t="s">
        <v>90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27">
        <v>5558332</v>
      </c>
      <c r="T37" s="19"/>
      <c r="U37" s="87"/>
      <c r="V37" s="87">
        <f>S37*W37/C37</f>
        <v>27.8</v>
      </c>
      <c r="W37" s="74">
        <v>100</v>
      </c>
      <c r="X37" s="31">
        <f>C37-S37</f>
        <v>14435668</v>
      </c>
      <c r="Y37" s="110">
        <f>C37-G37</f>
        <v>0</v>
      </c>
      <c r="Z37" s="22" t="s">
        <v>62</v>
      </c>
      <c r="AA37" s="45" t="s">
        <v>87</v>
      </c>
      <c r="AB37" s="3" t="s">
        <v>32</v>
      </c>
      <c r="AC37" s="108">
        <f>G37-S37</f>
        <v>14435668</v>
      </c>
    </row>
    <row r="38" spans="1:29" s="3" customFormat="1" ht="45.75" customHeight="1" x14ac:dyDescent="0.2">
      <c r="A38" s="24">
        <v>5</v>
      </c>
      <c r="B38" s="25" t="s">
        <v>64</v>
      </c>
      <c r="C38" s="81"/>
      <c r="D38" s="82"/>
      <c r="E38" s="82"/>
      <c r="F38" s="82"/>
      <c r="G38" s="8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112"/>
      <c r="T38" s="28"/>
      <c r="U38" s="83"/>
      <c r="V38" s="113"/>
      <c r="W38" s="74">
        <v>100</v>
      </c>
      <c r="X38" s="37"/>
      <c r="Y38" s="82"/>
      <c r="Z38" s="28"/>
      <c r="AA38" s="28"/>
    </row>
    <row r="39" spans="1:29" s="3" customFormat="1" ht="72" customHeight="1" x14ac:dyDescent="0.2">
      <c r="A39" s="22"/>
      <c r="B39" s="29" t="s">
        <v>65</v>
      </c>
      <c r="C39" s="85">
        <v>3000000</v>
      </c>
      <c r="D39" s="86"/>
      <c r="E39" s="86"/>
      <c r="F39" s="86"/>
      <c r="G39" s="93">
        <v>2900000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27"/>
      <c r="T39" s="19"/>
      <c r="U39" s="87"/>
      <c r="V39" s="87">
        <f>S39*W39/C39</f>
        <v>0</v>
      </c>
      <c r="W39" s="74">
        <v>100</v>
      </c>
      <c r="X39" s="31">
        <f>C39-S39</f>
        <v>3000000</v>
      </c>
      <c r="Y39" s="110"/>
      <c r="Z39" s="22" t="s">
        <v>66</v>
      </c>
      <c r="AA39" s="45" t="s">
        <v>87</v>
      </c>
      <c r="AB39" s="3" t="s">
        <v>32</v>
      </c>
    </row>
    <row r="40" spans="1:29" s="3" customFormat="1" ht="72" customHeight="1" x14ac:dyDescent="0.2">
      <c r="A40" s="22"/>
      <c r="B40" s="29" t="s">
        <v>68</v>
      </c>
      <c r="C40" s="93">
        <v>3000000</v>
      </c>
      <c r="D40" s="71"/>
      <c r="E40" s="71"/>
      <c r="F40" s="71"/>
      <c r="G40" s="93">
        <v>2900000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127"/>
      <c r="T40" s="19"/>
      <c r="U40" s="87"/>
      <c r="V40" s="87">
        <f>S40*W40/C40</f>
        <v>0</v>
      </c>
      <c r="W40" s="74">
        <v>100</v>
      </c>
      <c r="X40" s="31">
        <f>C40-S40</f>
        <v>3000000</v>
      </c>
      <c r="Y40" s="110"/>
      <c r="Z40" s="22" t="s">
        <v>66</v>
      </c>
      <c r="AA40" s="45" t="s">
        <v>87</v>
      </c>
      <c r="AB40" s="3" t="s">
        <v>27</v>
      </c>
    </row>
    <row r="41" spans="1:29" s="3" customFormat="1" ht="45.75" customHeight="1" x14ac:dyDescent="0.2">
      <c r="A41" s="24">
        <v>6</v>
      </c>
      <c r="B41" s="25" t="s">
        <v>74</v>
      </c>
      <c r="C41" s="81"/>
      <c r="D41" s="82"/>
      <c r="E41" s="82"/>
      <c r="F41" s="82"/>
      <c r="G41" s="74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84"/>
      <c r="T41" s="83"/>
      <c r="U41" s="83"/>
      <c r="V41" s="46"/>
      <c r="W41" s="74">
        <v>100</v>
      </c>
      <c r="X41" s="37"/>
      <c r="Y41" s="130"/>
      <c r="Z41" s="24"/>
      <c r="AA41" s="28"/>
    </row>
    <row r="42" spans="1:29" s="3" customFormat="1" ht="87.75" customHeight="1" x14ac:dyDescent="0.2">
      <c r="A42" s="22"/>
      <c r="B42" s="29" t="s">
        <v>75</v>
      </c>
      <c r="C42" s="85">
        <v>9968951</v>
      </c>
      <c r="D42" s="86"/>
      <c r="E42" s="86"/>
      <c r="F42" s="86"/>
      <c r="G42" s="86">
        <v>9967000</v>
      </c>
      <c r="H42" s="31" t="s">
        <v>105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128"/>
      <c r="T42" s="45"/>
      <c r="U42" s="87"/>
      <c r="V42" s="87">
        <f>S42*W42/C42</f>
        <v>0</v>
      </c>
      <c r="W42" s="74">
        <v>100</v>
      </c>
      <c r="X42" s="31">
        <f>C42-S42</f>
        <v>9968951</v>
      </c>
      <c r="Y42" s="86">
        <f>C42-G42</f>
        <v>1951</v>
      </c>
      <c r="Z42" s="31" t="s">
        <v>39</v>
      </c>
      <c r="AA42" s="45" t="s">
        <v>87</v>
      </c>
    </row>
    <row r="43" spans="1:29" s="3" customFormat="1" ht="49.5" customHeight="1" x14ac:dyDescent="0.2">
      <c r="A43" s="24">
        <v>7</v>
      </c>
      <c r="B43" s="129" t="s">
        <v>150</v>
      </c>
      <c r="C43" s="81"/>
      <c r="D43" s="82"/>
      <c r="E43" s="82"/>
      <c r="F43" s="82"/>
      <c r="G43" s="131"/>
      <c r="H43" s="74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84"/>
      <c r="T43" s="83"/>
      <c r="U43" s="83"/>
      <c r="V43" s="83"/>
      <c r="W43" s="74"/>
      <c r="X43" s="37"/>
      <c r="Y43" s="130"/>
      <c r="Z43" s="24"/>
      <c r="AA43" s="28"/>
    </row>
    <row r="44" spans="1:29" s="3" customFormat="1" ht="49.5" customHeight="1" x14ac:dyDescent="0.2">
      <c r="A44" s="22"/>
      <c r="B44" s="29" t="s">
        <v>151</v>
      </c>
      <c r="C44" s="85">
        <v>2000000</v>
      </c>
      <c r="D44" s="86"/>
      <c r="E44" s="86"/>
      <c r="F44" s="86"/>
      <c r="G44" s="89"/>
      <c r="H44" s="71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72"/>
      <c r="T44" s="87"/>
      <c r="U44" s="87"/>
      <c r="V44" s="87"/>
      <c r="W44" s="74"/>
      <c r="X44" s="31">
        <f>C44-S43:S44</f>
        <v>2000000</v>
      </c>
      <c r="Y44" s="110"/>
      <c r="Z44" s="22" t="s">
        <v>152</v>
      </c>
      <c r="AA44" s="42" t="s">
        <v>153</v>
      </c>
      <c r="AC44" s="3" t="s">
        <v>141</v>
      </c>
    </row>
    <row r="45" spans="1:29" s="3" customFormat="1" ht="51.75" customHeight="1" x14ac:dyDescent="0.2">
      <c r="A45" s="24">
        <v>8</v>
      </c>
      <c r="B45" s="25" t="s">
        <v>154</v>
      </c>
      <c r="C45" s="81"/>
      <c r="D45" s="82"/>
      <c r="E45" s="82"/>
      <c r="F45" s="82"/>
      <c r="G45" s="74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46"/>
      <c r="T45" s="46"/>
      <c r="U45" s="83"/>
      <c r="V45" s="46"/>
      <c r="W45" s="74">
        <v>100</v>
      </c>
      <c r="X45" s="37"/>
      <c r="Y45" s="130"/>
      <c r="Z45" s="24"/>
      <c r="AA45" s="28"/>
      <c r="AB45" s="3" t="s">
        <v>32</v>
      </c>
    </row>
    <row r="46" spans="1:29" s="3" customFormat="1" ht="66" customHeight="1" x14ac:dyDescent="0.2">
      <c r="A46" s="22"/>
      <c r="B46" s="29" t="s">
        <v>77</v>
      </c>
      <c r="C46" s="85">
        <v>10000000</v>
      </c>
      <c r="D46" s="86"/>
      <c r="E46" s="86"/>
      <c r="F46" s="86"/>
      <c r="G46" s="71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87">
        <v>7957602</v>
      </c>
      <c r="T46" s="87"/>
      <c r="U46" s="87"/>
      <c r="V46" s="87">
        <f>S46*W46/C46</f>
        <v>79.57602</v>
      </c>
      <c r="W46" s="74">
        <v>100</v>
      </c>
      <c r="X46" s="31">
        <f>C46-S46</f>
        <v>2042398</v>
      </c>
      <c r="Y46" s="110"/>
      <c r="Z46" s="22" t="s">
        <v>78</v>
      </c>
      <c r="AA46" s="45"/>
      <c r="AB46" s="3" t="s">
        <v>32</v>
      </c>
    </row>
    <row r="47" spans="1:29" x14ac:dyDescent="0.2">
      <c r="A47" s="47"/>
      <c r="B47" s="48"/>
      <c r="C47" s="98">
        <f>SUM(C5:C46)</f>
        <v>420034300</v>
      </c>
      <c r="D47" s="99"/>
      <c r="E47" s="99">
        <v>7760000</v>
      </c>
      <c r="F47" s="99"/>
      <c r="G47" s="100"/>
      <c r="H47" s="12"/>
      <c r="I47" s="74"/>
      <c r="J47" s="100"/>
      <c r="K47" s="100"/>
      <c r="L47" s="100"/>
      <c r="M47" s="100"/>
      <c r="N47" s="100"/>
      <c r="O47" s="100"/>
      <c r="P47" s="100"/>
      <c r="Q47" s="100"/>
      <c r="R47" s="100"/>
      <c r="S47" s="52">
        <f>SUM(S5:S46)</f>
        <v>120403669.48</v>
      </c>
      <c r="T47" s="52"/>
      <c r="U47" s="52"/>
      <c r="V47" s="87">
        <f>S47*W47/C47</f>
        <v>28.665199361099795</v>
      </c>
      <c r="W47" s="74">
        <v>100</v>
      </c>
      <c r="X47" s="31">
        <f>C47-S47</f>
        <v>299630630.51999998</v>
      </c>
      <c r="Y47" s="101">
        <f>SUM(Y5:Y46)</f>
        <v>2102951</v>
      </c>
      <c r="Z47" s="13"/>
      <c r="AA47" s="48"/>
    </row>
    <row r="48" spans="1:29" x14ac:dyDescent="0.2">
      <c r="A48" s="63"/>
      <c r="B48" s="64"/>
      <c r="X48" s="106"/>
    </row>
    <row r="49" spans="1:28" s="107" customFormat="1" x14ac:dyDescent="0.2">
      <c r="A49" s="63"/>
      <c r="B49" s="64"/>
      <c r="C49" s="102"/>
      <c r="D49" s="103"/>
      <c r="E49" s="103"/>
      <c r="F49" s="103"/>
      <c r="G49" s="104"/>
      <c r="H49" s="58"/>
      <c r="I49" s="105"/>
      <c r="J49" s="104"/>
      <c r="K49" s="104"/>
      <c r="L49" s="104"/>
      <c r="M49" s="104"/>
      <c r="N49" s="104"/>
      <c r="O49" s="104"/>
      <c r="P49" s="104"/>
      <c r="Q49" s="104"/>
      <c r="R49" s="104"/>
      <c r="S49" s="60"/>
      <c r="T49" s="60"/>
      <c r="U49" s="60"/>
      <c r="V49" s="60"/>
      <c r="W49" s="58"/>
      <c r="X49" s="106"/>
      <c r="Z49" s="3"/>
      <c r="AA49" s="1"/>
      <c r="AB49" s="1"/>
    </row>
    <row r="50" spans="1:28" s="107" customFormat="1" x14ac:dyDescent="0.2">
      <c r="A50" s="63"/>
      <c r="B50" s="64"/>
      <c r="C50" s="102"/>
      <c r="D50" s="103"/>
      <c r="E50" s="103"/>
      <c r="F50" s="103"/>
      <c r="G50" s="104"/>
      <c r="H50" s="58"/>
      <c r="I50" s="105"/>
      <c r="J50" s="104"/>
      <c r="K50" s="104"/>
      <c r="L50" s="104"/>
      <c r="M50" s="104"/>
      <c r="N50" s="104"/>
      <c r="O50" s="104"/>
      <c r="P50" s="104"/>
      <c r="Q50" s="104"/>
      <c r="R50" s="104"/>
      <c r="S50" s="60"/>
      <c r="T50" s="60"/>
      <c r="U50" s="60"/>
      <c r="V50" s="60"/>
      <c r="W50" s="58"/>
      <c r="X50" s="106"/>
      <c r="Z50" s="3"/>
      <c r="AA50" s="1"/>
      <c r="AB50" s="1"/>
    </row>
    <row r="51" spans="1:28" s="107" customFormat="1" x14ac:dyDescent="0.2">
      <c r="A51" s="63"/>
      <c r="B51" s="64"/>
      <c r="C51" s="102"/>
      <c r="D51" s="103"/>
      <c r="E51" s="103"/>
      <c r="F51" s="103"/>
      <c r="G51" s="104"/>
      <c r="H51" s="58"/>
      <c r="I51" s="105"/>
      <c r="J51" s="104"/>
      <c r="K51" s="104"/>
      <c r="L51" s="104"/>
      <c r="M51" s="104"/>
      <c r="N51" s="104"/>
      <c r="O51" s="104"/>
      <c r="P51" s="104"/>
      <c r="Q51" s="104"/>
      <c r="R51" s="104"/>
      <c r="S51" s="60"/>
      <c r="T51" s="60"/>
      <c r="U51" s="60"/>
      <c r="V51" s="60"/>
      <c r="W51" s="58"/>
      <c r="X51" s="106"/>
      <c r="Z51" s="3"/>
      <c r="AA51" s="1"/>
      <c r="AB51" s="1"/>
    </row>
    <row r="52" spans="1:28" s="107" customFormat="1" x14ac:dyDescent="0.2">
      <c r="A52" s="54"/>
      <c r="B52" s="1"/>
      <c r="C52" s="102"/>
      <c r="D52" s="103"/>
      <c r="E52" s="103"/>
      <c r="F52" s="103"/>
      <c r="G52" s="104"/>
      <c r="H52" s="58"/>
      <c r="I52" s="105"/>
      <c r="J52" s="104"/>
      <c r="K52" s="104"/>
      <c r="L52" s="104"/>
      <c r="M52" s="104"/>
      <c r="N52" s="104"/>
      <c r="O52" s="104"/>
      <c r="P52" s="104"/>
      <c r="Q52" s="104"/>
      <c r="R52" s="104"/>
      <c r="S52" s="60"/>
      <c r="T52" s="60"/>
      <c r="U52" s="60"/>
      <c r="V52" s="60"/>
      <c r="W52" s="58"/>
      <c r="X52" s="106"/>
      <c r="Z52" s="3"/>
      <c r="AA52" s="1"/>
      <c r="AB52" s="1"/>
    </row>
    <row r="53" spans="1:28" s="107" customFormat="1" x14ac:dyDescent="0.2">
      <c r="A53" s="54"/>
      <c r="B53" s="1"/>
      <c r="C53" s="102"/>
      <c r="D53" s="103"/>
      <c r="E53" s="103"/>
      <c r="F53" s="103"/>
      <c r="G53" s="104"/>
      <c r="H53" s="58"/>
      <c r="I53" s="105"/>
      <c r="J53" s="104"/>
      <c r="K53" s="104"/>
      <c r="L53" s="104"/>
      <c r="M53" s="104"/>
      <c r="N53" s="104"/>
      <c r="O53" s="104"/>
      <c r="P53" s="104"/>
      <c r="Q53" s="104"/>
      <c r="R53" s="104"/>
      <c r="S53" s="60"/>
      <c r="T53" s="60"/>
      <c r="U53" s="60"/>
      <c r="V53" s="60"/>
      <c r="W53" s="58"/>
      <c r="X53" s="106"/>
      <c r="Z53" s="3"/>
      <c r="AA53" s="1"/>
      <c r="AB53" s="1"/>
    </row>
    <row r="54" spans="1:28" s="107" customFormat="1" x14ac:dyDescent="0.2">
      <c r="A54" s="54"/>
      <c r="B54" s="1"/>
      <c r="C54" s="102"/>
      <c r="D54" s="103"/>
      <c r="E54" s="103"/>
      <c r="F54" s="103"/>
      <c r="G54" s="104"/>
      <c r="H54" s="58"/>
      <c r="I54" s="105"/>
      <c r="J54" s="104"/>
      <c r="K54" s="104"/>
      <c r="L54" s="104"/>
      <c r="M54" s="104"/>
      <c r="N54" s="104"/>
      <c r="O54" s="104"/>
      <c r="P54" s="104"/>
      <c r="Q54" s="104"/>
      <c r="R54" s="104"/>
      <c r="S54" s="60"/>
      <c r="T54" s="60"/>
      <c r="U54" s="60"/>
      <c r="V54" s="60"/>
      <c r="W54" s="58"/>
      <c r="X54" s="106"/>
      <c r="Z54" s="3"/>
      <c r="AA54" s="1"/>
      <c r="AB54" s="1"/>
    </row>
    <row r="55" spans="1:28" s="107" customFormat="1" x14ac:dyDescent="0.2">
      <c r="A55" s="54"/>
      <c r="B55" s="1"/>
      <c r="C55" s="102"/>
      <c r="D55" s="103"/>
      <c r="E55" s="103"/>
      <c r="F55" s="103"/>
      <c r="G55" s="104"/>
      <c r="H55" s="58"/>
      <c r="I55" s="105"/>
      <c r="J55" s="104"/>
      <c r="K55" s="104"/>
      <c r="L55" s="104"/>
      <c r="M55" s="104"/>
      <c r="N55" s="104"/>
      <c r="O55" s="104"/>
      <c r="P55" s="104"/>
      <c r="Q55" s="104"/>
      <c r="R55" s="104"/>
      <c r="S55" s="60"/>
      <c r="T55" s="60"/>
      <c r="U55" s="60"/>
      <c r="V55" s="60"/>
      <c r="W55" s="58"/>
      <c r="X55" s="106"/>
      <c r="Z55" s="3"/>
      <c r="AA55" s="1"/>
      <c r="AB55" s="1"/>
    </row>
    <row r="56" spans="1:28" s="107" customFormat="1" x14ac:dyDescent="0.2">
      <c r="A56" s="54"/>
      <c r="B56" s="1"/>
      <c r="C56" s="102"/>
      <c r="D56" s="103"/>
      <c r="E56" s="103"/>
      <c r="F56" s="103"/>
      <c r="G56" s="104"/>
      <c r="H56" s="58"/>
      <c r="I56" s="105"/>
      <c r="J56" s="104"/>
      <c r="K56" s="104"/>
      <c r="L56" s="104"/>
      <c r="M56" s="104"/>
      <c r="N56" s="104"/>
      <c r="O56" s="104"/>
      <c r="P56" s="104"/>
      <c r="Q56" s="104"/>
      <c r="R56" s="104"/>
      <c r="S56" s="60"/>
      <c r="T56" s="60"/>
      <c r="U56" s="60"/>
      <c r="V56" s="60"/>
      <c r="W56" s="58"/>
      <c r="X56" s="106"/>
      <c r="Z56" s="3"/>
      <c r="AA56" s="1"/>
      <c r="AB56" s="1"/>
    </row>
    <row r="57" spans="1:28" s="107" customFormat="1" x14ac:dyDescent="0.2">
      <c r="A57" s="54"/>
      <c r="B57" s="1"/>
      <c r="C57" s="102"/>
      <c r="D57" s="103"/>
      <c r="E57" s="103"/>
      <c r="F57" s="103"/>
      <c r="G57" s="104"/>
      <c r="H57" s="58"/>
      <c r="I57" s="105"/>
      <c r="J57" s="104"/>
      <c r="K57" s="104"/>
      <c r="L57" s="104"/>
      <c r="M57" s="104"/>
      <c r="N57" s="104"/>
      <c r="O57" s="104"/>
      <c r="P57" s="104"/>
      <c r="Q57" s="104"/>
      <c r="R57" s="104"/>
      <c r="S57" s="60"/>
      <c r="T57" s="60"/>
      <c r="U57" s="60"/>
      <c r="V57" s="60"/>
      <c r="W57" s="58"/>
      <c r="X57" s="106"/>
      <c r="Z57" s="3"/>
      <c r="AA57" s="1"/>
      <c r="AB57" s="1"/>
    </row>
    <row r="58" spans="1:28" s="107" customFormat="1" x14ac:dyDescent="0.2">
      <c r="A58" s="54"/>
      <c r="B58" s="1"/>
      <c r="C58" s="102"/>
      <c r="D58" s="103"/>
      <c r="E58" s="103"/>
      <c r="F58" s="103"/>
      <c r="G58" s="104"/>
      <c r="H58" s="58"/>
      <c r="I58" s="105"/>
      <c r="J58" s="104"/>
      <c r="K58" s="104"/>
      <c r="L58" s="104"/>
      <c r="M58" s="104"/>
      <c r="N58" s="104"/>
      <c r="O58" s="104"/>
      <c r="P58" s="104"/>
      <c r="Q58" s="104"/>
      <c r="R58" s="104"/>
      <c r="S58" s="60"/>
      <c r="T58" s="60"/>
      <c r="U58" s="60"/>
      <c r="V58" s="60"/>
      <c r="W58" s="58"/>
      <c r="X58" s="106"/>
      <c r="Z58" s="3"/>
      <c r="AA58" s="1"/>
      <c r="AB58" s="1"/>
    </row>
    <row r="59" spans="1:28" s="107" customFormat="1" x14ac:dyDescent="0.2">
      <c r="A59" s="54"/>
      <c r="B59" s="1"/>
      <c r="C59" s="102"/>
      <c r="D59" s="103"/>
      <c r="E59" s="103"/>
      <c r="F59" s="103"/>
      <c r="G59" s="104"/>
      <c r="H59" s="58"/>
      <c r="I59" s="105"/>
      <c r="J59" s="104"/>
      <c r="K59" s="104"/>
      <c r="L59" s="104"/>
      <c r="M59" s="104"/>
      <c r="N59" s="104"/>
      <c r="O59" s="104"/>
      <c r="P59" s="104"/>
      <c r="Q59" s="104"/>
      <c r="R59" s="104"/>
      <c r="S59" s="60"/>
      <c r="T59" s="60"/>
      <c r="U59" s="60"/>
      <c r="V59" s="60"/>
      <c r="W59" s="58"/>
      <c r="X59" s="106"/>
      <c r="Z59" s="3"/>
      <c r="AA59" s="1"/>
      <c r="AB59" s="1"/>
    </row>
    <row r="60" spans="1:28" s="107" customFormat="1" x14ac:dyDescent="0.2">
      <c r="A60" s="54"/>
      <c r="B60" s="1"/>
      <c r="C60" s="102"/>
      <c r="D60" s="103"/>
      <c r="E60" s="103"/>
      <c r="F60" s="103"/>
      <c r="G60" s="104"/>
      <c r="H60" s="58"/>
      <c r="I60" s="105"/>
      <c r="J60" s="104"/>
      <c r="K60" s="104"/>
      <c r="L60" s="104"/>
      <c r="M60" s="104"/>
      <c r="N60" s="104"/>
      <c r="O60" s="104"/>
      <c r="P60" s="104"/>
      <c r="Q60" s="104"/>
      <c r="R60" s="104"/>
      <c r="S60" s="60"/>
      <c r="T60" s="60"/>
      <c r="U60" s="60"/>
      <c r="V60" s="60"/>
      <c r="W60" s="58"/>
      <c r="X60" s="106"/>
      <c r="Z60" s="3"/>
      <c r="AA60" s="1"/>
      <c r="AB60" s="1"/>
    </row>
  </sheetData>
  <autoFilter ref="Z1:Z61"/>
  <mergeCells count="2">
    <mergeCell ref="A1:AA1"/>
    <mergeCell ref="A2:AA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62"/>
  <sheetViews>
    <sheetView zoomScale="70" zoomScaleNormal="70" workbookViewId="0">
      <selection activeCell="H12" sqref="H12"/>
    </sheetView>
  </sheetViews>
  <sheetFormatPr defaultRowHeight="24" outlineLevelCol="1" x14ac:dyDescent="0.2"/>
  <cols>
    <col min="1" max="1" width="10" style="54" customWidth="1"/>
    <col min="2" max="2" width="40.28515625" style="1" customWidth="1"/>
    <col min="3" max="3" width="19" style="102" customWidth="1"/>
    <col min="4" max="6" width="16.7109375" style="103" hidden="1" customWidth="1"/>
    <col min="7" max="7" width="17.5703125" style="104" customWidth="1"/>
    <col min="8" max="8" width="17.5703125" style="58" customWidth="1"/>
    <col min="9" max="9" width="15.5703125" style="105" hidden="1" customWidth="1" outlineLevel="1"/>
    <col min="10" max="18" width="15.5703125" style="104" hidden="1" customWidth="1" outlineLevel="1"/>
    <col min="19" max="19" width="17.7109375" style="60" customWidth="1" collapsed="1"/>
    <col min="20" max="21" width="16.7109375" style="60" hidden="1" customWidth="1"/>
    <col min="22" max="22" width="10.85546875" style="60" customWidth="1"/>
    <col min="23" max="23" width="10.85546875" style="58" hidden="1" customWidth="1"/>
    <col min="24" max="24" width="16.7109375" style="65" customWidth="1"/>
    <col min="25" max="25" width="16.7109375" style="107" customWidth="1"/>
    <col min="26" max="26" width="18" style="3" customWidth="1"/>
    <col min="27" max="27" width="24" style="1" customWidth="1"/>
    <col min="28" max="28" width="0" style="1" hidden="1" customWidth="1"/>
    <col min="29" max="16384" width="9.140625" style="1"/>
  </cols>
  <sheetData>
    <row r="1" spans="1:28" ht="27.75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3"/>
      <c r="T1" s="143"/>
      <c r="U1" s="143"/>
      <c r="V1" s="143"/>
      <c r="W1" s="143"/>
      <c r="X1" s="143"/>
      <c r="Y1" s="143"/>
      <c r="Z1" s="143"/>
      <c r="AA1" s="143"/>
    </row>
    <row r="2" spans="1:28" s="3" customFormat="1" ht="24" customHeight="1" x14ac:dyDescent="0.2">
      <c r="A2" s="145" t="s">
        <v>173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8" s="3" customFormat="1" ht="48" customHeight="1" x14ac:dyDescent="0.2">
      <c r="A3" s="4" t="s">
        <v>2</v>
      </c>
      <c r="B3" s="5" t="s">
        <v>3</v>
      </c>
      <c r="C3" s="66" t="s">
        <v>4</v>
      </c>
      <c r="D3" s="67" t="s">
        <v>5</v>
      </c>
      <c r="E3" s="67" t="s">
        <v>6</v>
      </c>
      <c r="F3" s="67" t="s">
        <v>7</v>
      </c>
      <c r="G3" s="67" t="s">
        <v>8</v>
      </c>
      <c r="H3" s="5" t="s">
        <v>9</v>
      </c>
      <c r="I3" s="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9" t="s">
        <v>20</v>
      </c>
      <c r="T3" s="9"/>
      <c r="U3" s="9"/>
      <c r="V3" s="109" t="s">
        <v>21</v>
      </c>
      <c r="W3" s="4"/>
      <c r="X3" s="10" t="s">
        <v>22</v>
      </c>
      <c r="Y3" s="68" t="s">
        <v>23</v>
      </c>
      <c r="Z3" s="5" t="s">
        <v>24</v>
      </c>
      <c r="AA3" s="5" t="s">
        <v>25</v>
      </c>
    </row>
    <row r="4" spans="1:28" s="3" customFormat="1" ht="3" customHeight="1" x14ac:dyDescent="0.2">
      <c r="A4" s="12"/>
      <c r="B4" s="13"/>
      <c r="C4" s="69"/>
      <c r="D4" s="70"/>
      <c r="E4" s="70"/>
      <c r="F4" s="70"/>
      <c r="G4" s="71"/>
      <c r="H4" s="17"/>
      <c r="I4" s="18"/>
      <c r="J4" s="17"/>
      <c r="K4" s="17"/>
      <c r="L4" s="17"/>
      <c r="M4" s="17"/>
      <c r="N4" s="17"/>
      <c r="O4" s="17"/>
      <c r="P4" s="17"/>
      <c r="Q4" s="17"/>
      <c r="R4" s="17"/>
      <c r="S4" s="19"/>
      <c r="T4" s="19"/>
      <c r="U4" s="19"/>
      <c r="V4" s="19"/>
      <c r="W4" s="17"/>
      <c r="X4" s="20"/>
      <c r="Y4" s="72"/>
      <c r="Z4" s="22"/>
      <c r="AA4" s="23"/>
    </row>
    <row r="5" spans="1:28" s="3" customFormat="1" ht="30" customHeight="1" x14ac:dyDescent="0.2">
      <c r="A5" s="24">
        <v>1</v>
      </c>
      <c r="B5" s="25" t="s">
        <v>110</v>
      </c>
      <c r="C5" s="81"/>
      <c r="D5" s="82"/>
      <c r="E5" s="82"/>
      <c r="F5" s="82"/>
      <c r="G5" s="74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83"/>
      <c r="T5" s="83"/>
      <c r="U5" s="83"/>
      <c r="V5" s="46"/>
      <c r="W5" s="74">
        <v>100</v>
      </c>
      <c r="X5" s="37"/>
      <c r="Y5" s="84"/>
      <c r="Z5" s="24"/>
      <c r="AA5" s="28"/>
      <c r="AB5" s="3" t="s">
        <v>32</v>
      </c>
    </row>
    <row r="6" spans="1:28" s="3" customFormat="1" ht="47.25" customHeight="1" x14ac:dyDescent="0.2">
      <c r="A6" s="22"/>
      <c r="B6" s="29" t="s">
        <v>111</v>
      </c>
      <c r="C6" s="85">
        <v>6651000</v>
      </c>
      <c r="D6" s="86"/>
      <c r="E6" s="86"/>
      <c r="F6" s="86"/>
      <c r="G6" s="71">
        <v>6651000</v>
      </c>
      <c r="H6" s="17" t="s">
        <v>93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72">
        <v>6639335</v>
      </c>
      <c r="T6" s="71">
        <v>1893773</v>
      </c>
      <c r="U6" s="87"/>
      <c r="V6" s="87">
        <f>S6*W6/C6</f>
        <v>99.82461284017441</v>
      </c>
      <c r="W6" s="71">
        <v>100</v>
      </c>
      <c r="X6" s="31">
        <f t="shared" ref="X6:X46" si="0">C6-S6</f>
        <v>11665</v>
      </c>
      <c r="Y6" s="110">
        <f>C6-G6</f>
        <v>0</v>
      </c>
      <c r="Z6" s="22" t="s">
        <v>34</v>
      </c>
      <c r="AA6" s="45" t="s">
        <v>115</v>
      </c>
    </row>
    <row r="7" spans="1:28" s="3" customFormat="1" ht="49.5" customHeight="1" x14ac:dyDescent="0.2">
      <c r="A7" s="22"/>
      <c r="B7" s="29" t="s">
        <v>112</v>
      </c>
      <c r="C7" s="85">
        <v>38380000</v>
      </c>
      <c r="D7" s="86"/>
      <c r="E7" s="86"/>
      <c r="F7" s="86"/>
      <c r="G7" s="133">
        <v>38380000</v>
      </c>
      <c r="H7" s="71" t="s">
        <v>94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72">
        <v>38276018.75</v>
      </c>
      <c r="T7" s="71">
        <v>15219610.130000001</v>
      </c>
      <c r="U7" s="87"/>
      <c r="V7" s="87">
        <f>S7*W7/C7</f>
        <v>99.729074387701928</v>
      </c>
      <c r="W7" s="71">
        <v>100</v>
      </c>
      <c r="X7" s="31">
        <f t="shared" si="0"/>
        <v>103981.25</v>
      </c>
      <c r="Y7" s="110">
        <f>C7-G7</f>
        <v>0</v>
      </c>
      <c r="Z7" s="22" t="s">
        <v>34</v>
      </c>
      <c r="AA7" s="45" t="s">
        <v>115</v>
      </c>
    </row>
    <row r="8" spans="1:28" s="3" customFormat="1" ht="48.75" customHeight="1" x14ac:dyDescent="0.2">
      <c r="A8" s="24">
        <v>2</v>
      </c>
      <c r="B8" s="25" t="s">
        <v>113</v>
      </c>
      <c r="C8" s="81"/>
      <c r="D8" s="82"/>
      <c r="E8" s="82"/>
      <c r="F8" s="82"/>
      <c r="G8" s="82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112"/>
      <c r="T8" s="28"/>
      <c r="U8" s="83"/>
      <c r="V8" s="113"/>
      <c r="W8" s="74">
        <v>100</v>
      </c>
      <c r="X8" s="37"/>
      <c r="Y8" s="82"/>
      <c r="Z8" s="28"/>
      <c r="AA8" s="28"/>
    </row>
    <row r="9" spans="1:28" s="3" customFormat="1" ht="48.75" customHeight="1" x14ac:dyDescent="0.2">
      <c r="A9" s="22"/>
      <c r="B9" s="29" t="s">
        <v>114</v>
      </c>
      <c r="C9" s="85">
        <v>9490000</v>
      </c>
      <c r="D9" s="86"/>
      <c r="E9" s="86"/>
      <c r="F9" s="86"/>
      <c r="G9" s="71">
        <v>9490000</v>
      </c>
      <c r="H9" s="17" t="s">
        <v>95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2">
        <v>9490000</v>
      </c>
      <c r="T9" s="87">
        <v>9490000</v>
      </c>
      <c r="U9" s="87"/>
      <c r="V9" s="87">
        <f>S9*W9/C9</f>
        <v>100</v>
      </c>
      <c r="W9" s="71">
        <v>100</v>
      </c>
      <c r="X9" s="31">
        <f t="shared" si="0"/>
        <v>0</v>
      </c>
      <c r="Y9" s="110">
        <f>C9-G9</f>
        <v>0</v>
      </c>
      <c r="Z9" s="22" t="s">
        <v>39</v>
      </c>
      <c r="AA9" s="45" t="s">
        <v>115</v>
      </c>
      <c r="AB9" s="3" t="s">
        <v>32</v>
      </c>
    </row>
    <row r="10" spans="1:28" s="3" customFormat="1" ht="48" customHeight="1" x14ac:dyDescent="0.2">
      <c r="A10" s="22"/>
      <c r="B10" s="29" t="s">
        <v>116</v>
      </c>
      <c r="C10" s="85">
        <v>9590000</v>
      </c>
      <c r="D10" s="86"/>
      <c r="E10" s="86"/>
      <c r="F10" s="86"/>
      <c r="G10" s="71">
        <v>9590000</v>
      </c>
      <c r="H10" s="17" t="s">
        <v>96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27">
        <v>9590000</v>
      </c>
      <c r="T10" s="19">
        <v>9590000</v>
      </c>
      <c r="U10" s="87"/>
      <c r="V10" s="87">
        <f t="shared" ref="V10:V46" si="1">S10*W10/C10</f>
        <v>100</v>
      </c>
      <c r="W10" s="71">
        <v>100</v>
      </c>
      <c r="X10" s="31">
        <f t="shared" si="0"/>
        <v>0</v>
      </c>
      <c r="Y10" s="110">
        <f t="shared" ref="Y10:Y27" si="2">C10-G10</f>
        <v>0</v>
      </c>
      <c r="Z10" s="22" t="s">
        <v>39</v>
      </c>
      <c r="AA10" s="45" t="s">
        <v>115</v>
      </c>
      <c r="AB10" s="3" t="s">
        <v>32</v>
      </c>
    </row>
    <row r="11" spans="1:28" s="3" customFormat="1" ht="45" customHeight="1" x14ac:dyDescent="0.2">
      <c r="A11" s="22"/>
      <c r="B11" s="29" t="s">
        <v>117</v>
      </c>
      <c r="C11" s="85">
        <v>8991349</v>
      </c>
      <c r="D11" s="86"/>
      <c r="E11" s="86"/>
      <c r="F11" s="86"/>
      <c r="G11" s="71">
        <v>8991349</v>
      </c>
      <c r="H11" s="17" t="s">
        <v>96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72">
        <v>8991349</v>
      </c>
      <c r="T11" s="87">
        <v>1348702.35</v>
      </c>
      <c r="U11" s="87"/>
      <c r="V11" s="87">
        <f t="shared" si="1"/>
        <v>100</v>
      </c>
      <c r="W11" s="71">
        <v>100</v>
      </c>
      <c r="X11" s="31">
        <f t="shared" si="0"/>
        <v>0</v>
      </c>
      <c r="Y11" s="110">
        <f t="shared" si="2"/>
        <v>0</v>
      </c>
      <c r="Z11" s="22" t="s">
        <v>39</v>
      </c>
      <c r="AA11" s="45" t="s">
        <v>115</v>
      </c>
    </row>
    <row r="12" spans="1:28" s="3" customFormat="1" ht="49.5" customHeight="1" x14ac:dyDescent="0.2">
      <c r="A12" s="22"/>
      <c r="B12" s="29" t="s">
        <v>118</v>
      </c>
      <c r="C12" s="85">
        <v>9939000</v>
      </c>
      <c r="D12" s="86"/>
      <c r="E12" s="86"/>
      <c r="F12" s="86"/>
      <c r="G12" s="71">
        <v>9939000</v>
      </c>
      <c r="H12" s="17" t="s">
        <v>96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2">
        <v>9939000</v>
      </c>
      <c r="T12" s="87">
        <v>9939000</v>
      </c>
      <c r="U12" s="87"/>
      <c r="V12" s="87">
        <f t="shared" si="1"/>
        <v>100</v>
      </c>
      <c r="W12" s="71">
        <v>100</v>
      </c>
      <c r="X12" s="31">
        <f t="shared" si="0"/>
        <v>0</v>
      </c>
      <c r="Y12" s="110">
        <f t="shared" si="2"/>
        <v>0</v>
      </c>
      <c r="Z12" s="22" t="s">
        <v>39</v>
      </c>
      <c r="AA12" s="45" t="s">
        <v>115</v>
      </c>
    </row>
    <row r="13" spans="1:28" s="3" customFormat="1" ht="48" x14ac:dyDescent="0.2">
      <c r="A13" s="22"/>
      <c r="B13" s="29" t="s">
        <v>119</v>
      </c>
      <c r="C13" s="85">
        <v>8390000</v>
      </c>
      <c r="D13" s="86"/>
      <c r="E13" s="86"/>
      <c r="F13" s="86"/>
      <c r="G13" s="71">
        <v>8390000</v>
      </c>
      <c r="H13" s="17" t="s">
        <v>97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27">
        <v>8390000</v>
      </c>
      <c r="T13" s="19">
        <v>8390000</v>
      </c>
      <c r="U13" s="87"/>
      <c r="V13" s="87">
        <f t="shared" si="1"/>
        <v>100</v>
      </c>
      <c r="W13" s="71">
        <v>100</v>
      </c>
      <c r="X13" s="31">
        <f t="shared" si="0"/>
        <v>0</v>
      </c>
      <c r="Y13" s="110">
        <f t="shared" si="2"/>
        <v>0</v>
      </c>
      <c r="Z13" s="22" t="s">
        <v>39</v>
      </c>
      <c r="AA13" s="45" t="s">
        <v>115</v>
      </c>
      <c r="AB13" s="3" t="s">
        <v>32</v>
      </c>
    </row>
    <row r="14" spans="1:28" s="3" customFormat="1" ht="45.75" customHeight="1" x14ac:dyDescent="0.2">
      <c r="A14" s="22"/>
      <c r="B14" s="29" t="s">
        <v>120</v>
      </c>
      <c r="C14" s="85">
        <v>8482000</v>
      </c>
      <c r="D14" s="86"/>
      <c r="E14" s="86"/>
      <c r="F14" s="86"/>
      <c r="G14" s="71">
        <v>8482000</v>
      </c>
      <c r="H14" s="17" t="s">
        <v>96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27">
        <v>8482000</v>
      </c>
      <c r="T14" s="19">
        <v>8482000</v>
      </c>
      <c r="U14" s="87"/>
      <c r="V14" s="87">
        <f t="shared" si="1"/>
        <v>100</v>
      </c>
      <c r="W14" s="71">
        <v>100</v>
      </c>
      <c r="X14" s="31">
        <f t="shared" si="0"/>
        <v>0</v>
      </c>
      <c r="Y14" s="110">
        <f t="shared" si="2"/>
        <v>0</v>
      </c>
      <c r="Z14" s="22" t="s">
        <v>39</v>
      </c>
      <c r="AA14" s="45" t="s">
        <v>115</v>
      </c>
      <c r="AB14" s="3" t="s">
        <v>32</v>
      </c>
    </row>
    <row r="15" spans="1:28" s="3" customFormat="1" ht="75" customHeight="1" x14ac:dyDescent="0.2">
      <c r="A15" s="22"/>
      <c r="B15" s="29" t="s">
        <v>121</v>
      </c>
      <c r="C15" s="85">
        <v>21480000</v>
      </c>
      <c r="D15" s="86"/>
      <c r="E15" s="86"/>
      <c r="F15" s="86"/>
      <c r="G15" s="71">
        <v>21480000</v>
      </c>
      <c r="H15" s="17" t="s">
        <v>98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72">
        <v>21480000</v>
      </c>
      <c r="T15" s="87">
        <v>3222000</v>
      </c>
      <c r="U15" s="87"/>
      <c r="V15" s="87">
        <f t="shared" si="1"/>
        <v>100</v>
      </c>
      <c r="W15" s="71">
        <v>100</v>
      </c>
      <c r="X15" s="31">
        <f t="shared" si="0"/>
        <v>0</v>
      </c>
      <c r="Y15" s="110">
        <f t="shared" si="2"/>
        <v>0</v>
      </c>
      <c r="Z15" s="22" t="s">
        <v>39</v>
      </c>
      <c r="AA15" s="45" t="s">
        <v>115</v>
      </c>
      <c r="AB15" s="3" t="s">
        <v>32</v>
      </c>
    </row>
    <row r="16" spans="1:28" s="3" customFormat="1" ht="75" customHeight="1" x14ac:dyDescent="0.2">
      <c r="A16" s="22"/>
      <c r="B16" s="29" t="s">
        <v>122</v>
      </c>
      <c r="C16" s="85">
        <v>28428000</v>
      </c>
      <c r="D16" s="86"/>
      <c r="E16" s="86"/>
      <c r="F16" s="86"/>
      <c r="G16" s="71">
        <v>28428000</v>
      </c>
      <c r="H16" s="17" t="s">
        <v>123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72">
        <v>28428000</v>
      </c>
      <c r="T16" s="87">
        <v>4264200</v>
      </c>
      <c r="U16" s="87"/>
      <c r="V16" s="87">
        <f t="shared" si="1"/>
        <v>100</v>
      </c>
      <c r="W16" s="71">
        <v>100</v>
      </c>
      <c r="X16" s="31">
        <f t="shared" si="0"/>
        <v>0</v>
      </c>
      <c r="Y16" s="110">
        <f t="shared" si="2"/>
        <v>0</v>
      </c>
      <c r="Z16" s="22" t="s">
        <v>39</v>
      </c>
      <c r="AA16" s="45" t="s">
        <v>115</v>
      </c>
    </row>
    <row r="17" spans="1:28" s="3" customFormat="1" ht="75" customHeight="1" x14ac:dyDescent="0.2">
      <c r="A17" s="22"/>
      <c r="B17" s="29" t="s">
        <v>124</v>
      </c>
      <c r="C17" s="85">
        <v>15493000</v>
      </c>
      <c r="D17" s="86"/>
      <c r="E17" s="86"/>
      <c r="F17" s="86"/>
      <c r="G17" s="71">
        <v>15493000</v>
      </c>
      <c r="H17" s="17" t="s">
        <v>100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72">
        <v>15493000</v>
      </c>
      <c r="T17" s="87">
        <v>2323950</v>
      </c>
      <c r="U17" s="87"/>
      <c r="V17" s="87">
        <f t="shared" si="1"/>
        <v>100</v>
      </c>
      <c r="W17" s="71">
        <v>100</v>
      </c>
      <c r="X17" s="31">
        <f t="shared" si="0"/>
        <v>0</v>
      </c>
      <c r="Y17" s="110">
        <f t="shared" si="2"/>
        <v>0</v>
      </c>
      <c r="Z17" s="22" t="s">
        <v>39</v>
      </c>
      <c r="AA17" s="45" t="s">
        <v>115</v>
      </c>
    </row>
    <row r="18" spans="1:28" s="3" customFormat="1" ht="108" customHeight="1" x14ac:dyDescent="0.2">
      <c r="A18" s="22"/>
      <c r="B18" s="29" t="s">
        <v>125</v>
      </c>
      <c r="C18" s="85">
        <v>24880000</v>
      </c>
      <c r="D18" s="86"/>
      <c r="E18" s="86"/>
      <c r="F18" s="86"/>
      <c r="G18" s="71">
        <v>24880000</v>
      </c>
      <c r="H18" s="17" t="s">
        <v>101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27">
        <v>24880000</v>
      </c>
      <c r="T18" s="19">
        <v>8920000</v>
      </c>
      <c r="U18" s="87"/>
      <c r="V18" s="87">
        <f t="shared" si="1"/>
        <v>100</v>
      </c>
      <c r="W18" s="71">
        <v>100</v>
      </c>
      <c r="X18" s="31">
        <f t="shared" si="0"/>
        <v>0</v>
      </c>
      <c r="Y18" s="110">
        <f t="shared" si="2"/>
        <v>0</v>
      </c>
      <c r="Z18" s="22" t="s">
        <v>39</v>
      </c>
      <c r="AA18" s="45" t="s">
        <v>115</v>
      </c>
    </row>
    <row r="19" spans="1:28" s="3" customFormat="1" ht="75" customHeight="1" x14ac:dyDescent="0.2">
      <c r="A19" s="22"/>
      <c r="B19" s="29" t="s">
        <v>126</v>
      </c>
      <c r="C19" s="85">
        <v>8150000</v>
      </c>
      <c r="D19" s="86"/>
      <c r="E19" s="86"/>
      <c r="F19" s="86"/>
      <c r="G19" s="71">
        <v>8150000</v>
      </c>
      <c r="H19" s="17" t="s">
        <v>96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72">
        <v>8150000</v>
      </c>
      <c r="T19" s="87">
        <v>8150000</v>
      </c>
      <c r="U19" s="87"/>
      <c r="V19" s="87">
        <f t="shared" si="1"/>
        <v>100</v>
      </c>
      <c r="W19" s="71">
        <v>100</v>
      </c>
      <c r="X19" s="31">
        <f t="shared" si="0"/>
        <v>0</v>
      </c>
      <c r="Y19" s="110">
        <f t="shared" si="2"/>
        <v>0</v>
      </c>
      <c r="Z19" s="22" t="s">
        <v>39</v>
      </c>
      <c r="AA19" s="45" t="s">
        <v>115</v>
      </c>
      <c r="AB19" s="3" t="s">
        <v>32</v>
      </c>
    </row>
    <row r="20" spans="1:28" s="3" customFormat="1" ht="68.25" customHeight="1" x14ac:dyDescent="0.2">
      <c r="A20" s="22"/>
      <c r="B20" s="29" t="s">
        <v>127</v>
      </c>
      <c r="C20" s="93">
        <v>29170000</v>
      </c>
      <c r="D20" s="71"/>
      <c r="E20" s="71"/>
      <c r="F20" s="71"/>
      <c r="G20" s="71">
        <v>29170000</v>
      </c>
      <c r="H20" s="31" t="s">
        <v>98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127">
        <v>29170000</v>
      </c>
      <c r="T20" s="19">
        <v>0</v>
      </c>
      <c r="U20" s="87"/>
      <c r="V20" s="87">
        <f t="shared" si="1"/>
        <v>100</v>
      </c>
      <c r="W20" s="71">
        <v>100</v>
      </c>
      <c r="X20" s="31">
        <f t="shared" si="0"/>
        <v>0</v>
      </c>
      <c r="Y20" s="110">
        <f t="shared" si="2"/>
        <v>0</v>
      </c>
      <c r="Z20" s="22" t="s">
        <v>39</v>
      </c>
      <c r="AA20" s="45" t="s">
        <v>115</v>
      </c>
      <c r="AB20" s="3" t="s">
        <v>27</v>
      </c>
    </row>
    <row r="21" spans="1:28" s="3" customFormat="1" ht="78" customHeight="1" x14ac:dyDescent="0.2">
      <c r="A21" s="22"/>
      <c r="B21" s="29" t="s">
        <v>128</v>
      </c>
      <c r="C21" s="93">
        <v>24485000</v>
      </c>
      <c r="D21" s="71"/>
      <c r="E21" s="71"/>
      <c r="F21" s="71"/>
      <c r="G21" s="71">
        <v>24485000</v>
      </c>
      <c r="H21" s="31" t="s">
        <v>102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128">
        <v>24485000</v>
      </c>
      <c r="T21" s="31">
        <v>3672750</v>
      </c>
      <c r="U21" s="87"/>
      <c r="V21" s="87">
        <f t="shared" si="1"/>
        <v>100</v>
      </c>
      <c r="W21" s="71">
        <v>100</v>
      </c>
      <c r="X21" s="31">
        <f t="shared" si="0"/>
        <v>0</v>
      </c>
      <c r="Y21" s="110">
        <f t="shared" si="2"/>
        <v>0</v>
      </c>
      <c r="Z21" s="22" t="s">
        <v>39</v>
      </c>
      <c r="AA21" s="45" t="s">
        <v>115</v>
      </c>
    </row>
    <row r="22" spans="1:28" s="3" customFormat="1" ht="94.5" customHeight="1" x14ac:dyDescent="0.2">
      <c r="A22" s="22"/>
      <c r="B22" s="29" t="s">
        <v>129</v>
      </c>
      <c r="C22" s="85">
        <v>7640000</v>
      </c>
      <c r="D22" s="86"/>
      <c r="E22" s="86"/>
      <c r="F22" s="86"/>
      <c r="G22" s="71">
        <v>7640000</v>
      </c>
      <c r="H22" s="17" t="s">
        <v>95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72">
        <v>7640000</v>
      </c>
      <c r="T22" s="87">
        <v>7640000</v>
      </c>
      <c r="U22" s="87"/>
      <c r="V22" s="87">
        <f t="shared" si="1"/>
        <v>100</v>
      </c>
      <c r="W22" s="71">
        <v>100</v>
      </c>
      <c r="X22" s="31">
        <f t="shared" si="0"/>
        <v>0</v>
      </c>
      <c r="Y22" s="110">
        <f t="shared" si="2"/>
        <v>0</v>
      </c>
      <c r="Z22" s="22" t="s">
        <v>39</v>
      </c>
      <c r="AA22" s="45" t="s">
        <v>115</v>
      </c>
      <c r="AB22" s="3" t="s">
        <v>32</v>
      </c>
    </row>
    <row r="23" spans="1:28" s="3" customFormat="1" ht="69.75" customHeight="1" x14ac:dyDescent="0.2">
      <c r="A23" s="22"/>
      <c r="B23" s="29" t="s">
        <v>130</v>
      </c>
      <c r="C23" s="85">
        <v>11405000</v>
      </c>
      <c r="D23" s="86"/>
      <c r="E23" s="86"/>
      <c r="F23" s="86"/>
      <c r="G23" s="86">
        <v>11405000</v>
      </c>
      <c r="H23" s="31" t="s">
        <v>131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7">
        <v>11405000</v>
      </c>
      <c r="T23" s="19">
        <v>0</v>
      </c>
      <c r="U23" s="87"/>
      <c r="V23" s="87">
        <f t="shared" si="1"/>
        <v>100</v>
      </c>
      <c r="W23" s="71">
        <v>100</v>
      </c>
      <c r="X23" s="31">
        <f t="shared" si="0"/>
        <v>0</v>
      </c>
      <c r="Y23" s="110">
        <f t="shared" si="2"/>
        <v>0</v>
      </c>
      <c r="Z23" s="22" t="s">
        <v>39</v>
      </c>
      <c r="AA23" s="45" t="s">
        <v>115</v>
      </c>
      <c r="AB23" s="3" t="s">
        <v>32</v>
      </c>
    </row>
    <row r="24" spans="1:28" s="3" customFormat="1" ht="71.25" customHeight="1" x14ac:dyDescent="0.2">
      <c r="A24" s="22"/>
      <c r="B24" s="29" t="s">
        <v>132</v>
      </c>
      <c r="C24" s="85">
        <v>16470000</v>
      </c>
      <c r="D24" s="86"/>
      <c r="E24" s="86"/>
      <c r="F24" s="86"/>
      <c r="G24" s="71">
        <v>16470000</v>
      </c>
      <c r="H24" s="31" t="s">
        <v>100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72">
        <v>16470000</v>
      </c>
      <c r="T24" s="87">
        <v>2470500</v>
      </c>
      <c r="U24" s="87"/>
      <c r="V24" s="87">
        <f t="shared" si="1"/>
        <v>100</v>
      </c>
      <c r="W24" s="71">
        <v>100</v>
      </c>
      <c r="X24" s="31">
        <f t="shared" si="0"/>
        <v>0</v>
      </c>
      <c r="Y24" s="110">
        <f t="shared" si="2"/>
        <v>0</v>
      </c>
      <c r="Z24" s="22" t="s">
        <v>39</v>
      </c>
      <c r="AA24" s="45" t="s">
        <v>115</v>
      </c>
      <c r="AB24" s="3" t="s">
        <v>32</v>
      </c>
    </row>
    <row r="25" spans="1:28" s="3" customFormat="1" ht="73.5" customHeight="1" x14ac:dyDescent="0.2">
      <c r="A25" s="22"/>
      <c r="B25" s="29" t="s">
        <v>133</v>
      </c>
      <c r="C25" s="85">
        <v>12475000</v>
      </c>
      <c r="D25" s="86"/>
      <c r="E25" s="86"/>
      <c r="F25" s="86"/>
      <c r="G25" s="71">
        <v>12475000</v>
      </c>
      <c r="H25" s="31" t="s">
        <v>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71">
        <v>12475000</v>
      </c>
      <c r="T25" s="87">
        <v>1871250</v>
      </c>
      <c r="U25" s="87"/>
      <c r="V25" s="87">
        <f t="shared" si="1"/>
        <v>100</v>
      </c>
      <c r="W25" s="71">
        <v>100</v>
      </c>
      <c r="X25" s="31">
        <f t="shared" si="0"/>
        <v>0</v>
      </c>
      <c r="Y25" s="110">
        <f t="shared" si="2"/>
        <v>0</v>
      </c>
      <c r="Z25" s="22" t="s">
        <v>39</v>
      </c>
      <c r="AA25" s="45" t="s">
        <v>115</v>
      </c>
      <c r="AB25" s="3" t="s">
        <v>32</v>
      </c>
    </row>
    <row r="26" spans="1:28" s="3" customFormat="1" ht="72" customHeight="1" x14ac:dyDescent="0.2">
      <c r="A26" s="22"/>
      <c r="B26" s="29" t="s">
        <v>134</v>
      </c>
      <c r="C26" s="85">
        <v>17000000</v>
      </c>
      <c r="D26" s="86"/>
      <c r="E26" s="86"/>
      <c r="F26" s="86"/>
      <c r="G26" s="86">
        <v>17000000</v>
      </c>
      <c r="H26" s="31" t="s">
        <v>100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128">
        <v>17000000</v>
      </c>
      <c r="T26" s="45">
        <v>0</v>
      </c>
      <c r="U26" s="87"/>
      <c r="V26" s="87">
        <f t="shared" si="1"/>
        <v>100</v>
      </c>
      <c r="W26" s="71">
        <v>100</v>
      </c>
      <c r="X26" s="31">
        <f t="shared" si="0"/>
        <v>0</v>
      </c>
      <c r="Y26" s="110">
        <f t="shared" si="2"/>
        <v>0</v>
      </c>
      <c r="Z26" s="22" t="s">
        <v>39</v>
      </c>
      <c r="AA26" s="45" t="s">
        <v>115</v>
      </c>
    </row>
    <row r="27" spans="1:28" s="3" customFormat="1" ht="96" customHeight="1" x14ac:dyDescent="0.2">
      <c r="A27" s="22"/>
      <c r="B27" s="29" t="s">
        <v>135</v>
      </c>
      <c r="C27" s="85">
        <v>34798000</v>
      </c>
      <c r="D27" s="86"/>
      <c r="E27" s="86"/>
      <c r="F27" s="86"/>
      <c r="G27" s="71">
        <v>34798000</v>
      </c>
      <c r="H27" s="31" t="s">
        <v>136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72">
        <v>34798000</v>
      </c>
      <c r="T27" s="87">
        <v>0</v>
      </c>
      <c r="U27" s="87"/>
      <c r="V27" s="87">
        <f t="shared" si="1"/>
        <v>100</v>
      </c>
      <c r="W27" s="71">
        <v>100</v>
      </c>
      <c r="X27" s="31">
        <f t="shared" si="0"/>
        <v>0</v>
      </c>
      <c r="Y27" s="110">
        <f t="shared" si="2"/>
        <v>0</v>
      </c>
      <c r="Z27" s="22" t="s">
        <v>39</v>
      </c>
      <c r="AA27" s="45" t="s">
        <v>115</v>
      </c>
      <c r="AB27" s="3" t="s">
        <v>32</v>
      </c>
    </row>
    <row r="28" spans="1:28" s="3" customFormat="1" ht="53.25" customHeight="1" x14ac:dyDescent="0.2">
      <c r="A28" s="24">
        <v>3</v>
      </c>
      <c r="B28" s="129" t="s">
        <v>137</v>
      </c>
      <c r="C28" s="81"/>
      <c r="D28" s="82"/>
      <c r="E28" s="82"/>
      <c r="F28" s="82"/>
      <c r="G28" s="74"/>
      <c r="H28" s="3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84"/>
      <c r="T28" s="83"/>
      <c r="U28" s="83"/>
      <c r="V28" s="83"/>
      <c r="W28" s="74"/>
      <c r="X28" s="37"/>
      <c r="Y28" s="130"/>
      <c r="Z28" s="24"/>
      <c r="AA28" s="28"/>
    </row>
    <row r="29" spans="1:28" s="3" customFormat="1" ht="95.25" customHeight="1" x14ac:dyDescent="0.2">
      <c r="A29" s="22"/>
      <c r="B29" s="29" t="s">
        <v>138</v>
      </c>
      <c r="C29" s="85">
        <v>1946000</v>
      </c>
      <c r="D29" s="86"/>
      <c r="E29" s="86"/>
      <c r="F29" s="86"/>
      <c r="G29" s="71">
        <v>1633000</v>
      </c>
      <c r="H29" s="31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72">
        <v>1633000</v>
      </c>
      <c r="T29" s="87"/>
      <c r="U29" s="87"/>
      <c r="V29" s="87">
        <f>S29*100/C29</f>
        <v>83.915724563206581</v>
      </c>
      <c r="W29" s="71"/>
      <c r="X29" s="31">
        <f>C29-S29</f>
        <v>313000</v>
      </c>
      <c r="Y29" s="110">
        <f>C29-G29</f>
        <v>313000</v>
      </c>
      <c r="Z29" s="22" t="s">
        <v>139</v>
      </c>
      <c r="AA29" s="45" t="s">
        <v>115</v>
      </c>
    </row>
    <row r="30" spans="1:28" s="3" customFormat="1" ht="69" customHeight="1" x14ac:dyDescent="0.2">
      <c r="A30" s="22"/>
      <c r="B30" s="29" t="s">
        <v>142</v>
      </c>
      <c r="C30" s="85">
        <v>3552000</v>
      </c>
      <c r="D30" s="86"/>
      <c r="E30" s="86"/>
      <c r="F30" s="86"/>
      <c r="G30" s="71">
        <v>3290000</v>
      </c>
      <c r="H30" s="31" t="s">
        <v>161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72">
        <v>3290000</v>
      </c>
      <c r="T30" s="87"/>
      <c r="U30" s="87"/>
      <c r="V30" s="87">
        <f t="shared" si="1"/>
        <v>0</v>
      </c>
      <c r="W30" s="71"/>
      <c r="X30" s="31">
        <f t="shared" ref="X30:X35" si="3">C30-S30</f>
        <v>262000</v>
      </c>
      <c r="Y30" s="110">
        <f>C30-G30</f>
        <v>262000</v>
      </c>
      <c r="Z30" s="22" t="s">
        <v>139</v>
      </c>
      <c r="AA30" s="45" t="s">
        <v>115</v>
      </c>
    </row>
    <row r="31" spans="1:28" s="3" customFormat="1" ht="74.25" customHeight="1" x14ac:dyDescent="0.2">
      <c r="A31" s="22"/>
      <c r="B31" s="29" t="s">
        <v>143</v>
      </c>
      <c r="C31" s="85">
        <v>988000</v>
      </c>
      <c r="D31" s="86"/>
      <c r="E31" s="86"/>
      <c r="F31" s="86"/>
      <c r="G31" s="71">
        <v>715000</v>
      </c>
      <c r="H31" s="31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72">
        <v>715000</v>
      </c>
      <c r="T31" s="87"/>
      <c r="U31" s="87"/>
      <c r="V31" s="87">
        <f>S31*100/C31</f>
        <v>72.368421052631575</v>
      </c>
      <c r="W31" s="71"/>
      <c r="X31" s="31">
        <f t="shared" si="3"/>
        <v>273000</v>
      </c>
      <c r="Y31" s="110">
        <f>C31-G31</f>
        <v>273000</v>
      </c>
      <c r="Z31" s="22" t="s">
        <v>139</v>
      </c>
      <c r="AA31" s="45" t="s">
        <v>115</v>
      </c>
    </row>
    <row r="32" spans="1:28" s="3" customFormat="1" ht="70.5" customHeight="1" x14ac:dyDescent="0.2">
      <c r="A32" s="22"/>
      <c r="B32" s="29" t="s">
        <v>144</v>
      </c>
      <c r="C32" s="85">
        <v>1345000</v>
      </c>
      <c r="D32" s="86"/>
      <c r="E32" s="86"/>
      <c r="F32" s="86"/>
      <c r="G32" s="71">
        <v>1070000</v>
      </c>
      <c r="H32" s="31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72">
        <v>1070000</v>
      </c>
      <c r="T32" s="87"/>
      <c r="U32" s="87"/>
      <c r="V32" s="87">
        <f>S32*100/C32</f>
        <v>79.553903345724905</v>
      </c>
      <c r="W32" s="71"/>
      <c r="X32" s="31">
        <f t="shared" si="3"/>
        <v>275000</v>
      </c>
      <c r="Y32" s="110">
        <f>C32-G32</f>
        <v>275000</v>
      </c>
      <c r="Z32" s="22" t="s">
        <v>145</v>
      </c>
      <c r="AA32" s="45" t="s">
        <v>115</v>
      </c>
    </row>
    <row r="33" spans="1:28" s="3" customFormat="1" ht="93.75" customHeight="1" x14ac:dyDescent="0.2">
      <c r="A33" s="22"/>
      <c r="B33" s="29" t="s">
        <v>146</v>
      </c>
      <c r="C33" s="85">
        <v>5653000</v>
      </c>
      <c r="D33" s="86"/>
      <c r="E33" s="86"/>
      <c r="F33" s="86"/>
      <c r="G33" s="71">
        <v>4100000</v>
      </c>
      <c r="H33" s="31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72">
        <v>4100000</v>
      </c>
      <c r="T33" s="87"/>
      <c r="U33" s="87"/>
      <c r="V33" s="87">
        <f>S33*100/C33</f>
        <v>72.527861312577386</v>
      </c>
      <c r="W33" s="71"/>
      <c r="X33" s="31">
        <f t="shared" si="3"/>
        <v>1553000</v>
      </c>
      <c r="Y33" s="110">
        <f>C33-G33</f>
        <v>1553000</v>
      </c>
      <c r="Z33" s="22" t="s">
        <v>145</v>
      </c>
      <c r="AA33" s="45" t="s">
        <v>115</v>
      </c>
    </row>
    <row r="34" spans="1:28" s="3" customFormat="1" ht="96" customHeight="1" x14ac:dyDescent="0.2">
      <c r="A34" s="22"/>
      <c r="B34" s="29" t="s">
        <v>147</v>
      </c>
      <c r="C34" s="85">
        <v>3800000</v>
      </c>
      <c r="D34" s="86"/>
      <c r="E34" s="86"/>
      <c r="F34" s="86"/>
      <c r="G34" s="71">
        <v>2738000</v>
      </c>
      <c r="H34" s="31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72">
        <v>2738000</v>
      </c>
      <c r="T34" s="87"/>
      <c r="U34" s="87"/>
      <c r="V34" s="87">
        <f>S34*100/C34</f>
        <v>72.05263157894737</v>
      </c>
      <c r="W34" s="71"/>
      <c r="X34" s="31">
        <f t="shared" si="3"/>
        <v>1062000</v>
      </c>
      <c r="Y34" s="110">
        <f t="shared" ref="Y34:Y35" si="4">C34-G34</f>
        <v>1062000</v>
      </c>
      <c r="Z34" s="22" t="s">
        <v>148</v>
      </c>
      <c r="AA34" s="45" t="s">
        <v>115</v>
      </c>
    </row>
    <row r="35" spans="1:28" s="3" customFormat="1" ht="69" customHeight="1" x14ac:dyDescent="0.2">
      <c r="A35" s="22"/>
      <c r="B35" s="29" t="s">
        <v>149</v>
      </c>
      <c r="C35" s="85">
        <v>3000000</v>
      </c>
      <c r="D35" s="86"/>
      <c r="E35" s="86"/>
      <c r="F35" s="86"/>
      <c r="G35" s="71">
        <v>2347500</v>
      </c>
      <c r="H35" s="31" t="s">
        <v>162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72">
        <v>2347500</v>
      </c>
      <c r="T35" s="87"/>
      <c r="U35" s="87"/>
      <c r="V35" s="87">
        <f t="shared" si="1"/>
        <v>0</v>
      </c>
      <c r="W35" s="71"/>
      <c r="X35" s="31">
        <f t="shared" si="3"/>
        <v>652500</v>
      </c>
      <c r="Y35" s="110">
        <f t="shared" si="4"/>
        <v>652500</v>
      </c>
      <c r="Z35" s="22" t="s">
        <v>148</v>
      </c>
      <c r="AA35" s="45" t="s">
        <v>115</v>
      </c>
    </row>
    <row r="36" spans="1:28" s="3" customFormat="1" ht="24.75" customHeight="1" x14ac:dyDescent="0.2">
      <c r="A36" s="24">
        <v>4</v>
      </c>
      <c r="B36" s="25" t="s">
        <v>60</v>
      </c>
      <c r="C36" s="81"/>
      <c r="D36" s="82"/>
      <c r="E36" s="82"/>
      <c r="F36" s="82"/>
      <c r="G36" s="74"/>
      <c r="H36" s="18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84"/>
      <c r="T36" s="83"/>
      <c r="U36" s="83"/>
      <c r="V36" s="46"/>
      <c r="W36" s="74">
        <v>100</v>
      </c>
      <c r="X36" s="37"/>
      <c r="Y36" s="130"/>
      <c r="Z36" s="24"/>
      <c r="AA36" s="28"/>
      <c r="AB36" s="3" t="s">
        <v>32</v>
      </c>
    </row>
    <row r="37" spans="1:28" s="3" customFormat="1" ht="75" customHeight="1" x14ac:dyDescent="0.2">
      <c r="A37" s="75"/>
      <c r="B37" s="76" t="s">
        <v>61</v>
      </c>
      <c r="C37" s="134">
        <v>19994000</v>
      </c>
      <c r="D37" s="111"/>
      <c r="E37" s="111"/>
      <c r="F37" s="111"/>
      <c r="G37" s="78">
        <v>19994000</v>
      </c>
      <c r="H37" s="135" t="s">
        <v>163</v>
      </c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6">
        <v>16754972</v>
      </c>
      <c r="T37" s="137"/>
      <c r="U37" s="97"/>
      <c r="V37" s="97">
        <f t="shared" si="1"/>
        <v>83.8</v>
      </c>
      <c r="W37" s="78">
        <v>100</v>
      </c>
      <c r="X37" s="79">
        <f t="shared" si="0"/>
        <v>3239028</v>
      </c>
      <c r="Y37" s="138">
        <f>C37-G37</f>
        <v>0</v>
      </c>
      <c r="Z37" s="75" t="s">
        <v>62</v>
      </c>
      <c r="AA37" s="42" t="s">
        <v>164</v>
      </c>
      <c r="AB37" s="3" t="s">
        <v>32</v>
      </c>
    </row>
    <row r="38" spans="1:28" s="3" customFormat="1" ht="45.75" customHeight="1" x14ac:dyDescent="0.2">
      <c r="A38" s="24">
        <v>5</v>
      </c>
      <c r="B38" s="25" t="s">
        <v>64</v>
      </c>
      <c r="C38" s="81"/>
      <c r="D38" s="82"/>
      <c r="E38" s="82"/>
      <c r="F38" s="82"/>
      <c r="G38" s="8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112"/>
      <c r="T38" s="28"/>
      <c r="U38" s="83"/>
      <c r="V38" s="113"/>
      <c r="W38" s="74">
        <v>100</v>
      </c>
      <c r="X38" s="37"/>
      <c r="Y38" s="82"/>
      <c r="Z38" s="28"/>
      <c r="AA38" s="28"/>
    </row>
    <row r="39" spans="1:28" s="3" customFormat="1" ht="72" customHeight="1" x14ac:dyDescent="0.2">
      <c r="A39" s="22"/>
      <c r="B39" s="29" t="s">
        <v>65</v>
      </c>
      <c r="C39" s="85">
        <v>3000000</v>
      </c>
      <c r="D39" s="86"/>
      <c r="E39" s="86"/>
      <c r="F39" s="86"/>
      <c r="G39" s="93">
        <v>2900000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27">
        <v>2900000</v>
      </c>
      <c r="T39" s="19"/>
      <c r="U39" s="87"/>
      <c r="V39" s="87">
        <f t="shared" si="1"/>
        <v>96.666666666666671</v>
      </c>
      <c r="W39" s="71">
        <v>100</v>
      </c>
      <c r="X39" s="31">
        <f t="shared" si="0"/>
        <v>100000</v>
      </c>
      <c r="Y39" s="110"/>
      <c r="Z39" s="22" t="s">
        <v>66</v>
      </c>
      <c r="AA39" s="45" t="s">
        <v>115</v>
      </c>
      <c r="AB39" s="3" t="s">
        <v>32</v>
      </c>
    </row>
    <row r="40" spans="1:28" s="3" customFormat="1" ht="72" customHeight="1" x14ac:dyDescent="0.2">
      <c r="A40" s="22"/>
      <c r="B40" s="29" t="s">
        <v>68</v>
      </c>
      <c r="C40" s="93">
        <v>3000000</v>
      </c>
      <c r="D40" s="71"/>
      <c r="E40" s="71"/>
      <c r="F40" s="71"/>
      <c r="G40" s="93">
        <v>2900000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127">
        <v>2900000</v>
      </c>
      <c r="T40" s="19"/>
      <c r="U40" s="87"/>
      <c r="V40" s="87">
        <f t="shared" si="1"/>
        <v>96.666666666666671</v>
      </c>
      <c r="W40" s="74">
        <v>100</v>
      </c>
      <c r="X40" s="31">
        <f t="shared" si="0"/>
        <v>100000</v>
      </c>
      <c r="Y40" s="110"/>
      <c r="Z40" s="22" t="s">
        <v>66</v>
      </c>
      <c r="AA40" s="45" t="s">
        <v>115</v>
      </c>
      <c r="AB40" s="3" t="s">
        <v>27</v>
      </c>
    </row>
    <row r="41" spans="1:28" s="3" customFormat="1" ht="45.75" customHeight="1" x14ac:dyDescent="0.2">
      <c r="A41" s="24">
        <v>6</v>
      </c>
      <c r="B41" s="25" t="s">
        <v>74</v>
      </c>
      <c r="C41" s="81"/>
      <c r="D41" s="82"/>
      <c r="E41" s="82"/>
      <c r="F41" s="82"/>
      <c r="G41" s="74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84"/>
      <c r="T41" s="83"/>
      <c r="U41" s="83"/>
      <c r="V41" s="46"/>
      <c r="W41" s="74">
        <v>100</v>
      </c>
      <c r="X41" s="37"/>
      <c r="Y41" s="130"/>
      <c r="Z41" s="24"/>
      <c r="AA41" s="28"/>
    </row>
    <row r="42" spans="1:28" s="3" customFormat="1" ht="124.5" customHeight="1" x14ac:dyDescent="0.2">
      <c r="A42" s="22"/>
      <c r="B42" s="29" t="s">
        <v>75</v>
      </c>
      <c r="C42" s="85">
        <v>9968951</v>
      </c>
      <c r="D42" s="86"/>
      <c r="E42" s="86"/>
      <c r="F42" s="86"/>
      <c r="G42" s="86">
        <v>9967000</v>
      </c>
      <c r="H42" s="31" t="s">
        <v>105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128">
        <v>9828498.4000000004</v>
      </c>
      <c r="T42" s="45"/>
      <c r="U42" s="87"/>
      <c r="V42" s="87">
        <f t="shared" si="1"/>
        <v>98.591099504852622</v>
      </c>
      <c r="W42" s="71">
        <v>100</v>
      </c>
      <c r="X42" s="31">
        <f t="shared" si="0"/>
        <v>140452.59999999963</v>
      </c>
      <c r="Y42" s="86">
        <f>C42-G42</f>
        <v>1951</v>
      </c>
      <c r="Z42" s="31" t="s">
        <v>39</v>
      </c>
      <c r="AA42" s="45" t="s">
        <v>115</v>
      </c>
    </row>
    <row r="43" spans="1:28" s="3" customFormat="1" ht="49.5" customHeight="1" x14ac:dyDescent="0.2">
      <c r="A43" s="24">
        <v>7</v>
      </c>
      <c r="B43" s="129" t="s">
        <v>150</v>
      </c>
      <c r="C43" s="81"/>
      <c r="D43" s="82"/>
      <c r="E43" s="82"/>
      <c r="F43" s="82"/>
      <c r="G43" s="131"/>
      <c r="H43" s="74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84"/>
      <c r="T43" s="83"/>
      <c r="U43" s="83"/>
      <c r="V43" s="83"/>
      <c r="W43" s="74"/>
      <c r="X43" s="37"/>
      <c r="Y43" s="130"/>
      <c r="Z43" s="24"/>
      <c r="AA43" s="28"/>
    </row>
    <row r="44" spans="1:28" s="3" customFormat="1" ht="49.5" customHeight="1" x14ac:dyDescent="0.2">
      <c r="A44" s="22"/>
      <c r="B44" s="29" t="s">
        <v>151</v>
      </c>
      <c r="C44" s="85">
        <v>2000000</v>
      </c>
      <c r="D44" s="86"/>
      <c r="E44" s="86"/>
      <c r="F44" s="86"/>
      <c r="G44" s="89"/>
      <c r="H44" s="71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72">
        <v>1892504</v>
      </c>
      <c r="T44" s="87"/>
      <c r="U44" s="87"/>
      <c r="V44" s="87"/>
      <c r="W44" s="74"/>
      <c r="X44" s="31">
        <f>C44-S43:S44</f>
        <v>107496</v>
      </c>
      <c r="Y44" s="110"/>
      <c r="Z44" s="22" t="s">
        <v>152</v>
      </c>
      <c r="AA44" s="45" t="s">
        <v>115</v>
      </c>
    </row>
    <row r="45" spans="1:28" s="3" customFormat="1" ht="51.75" customHeight="1" x14ac:dyDescent="0.2">
      <c r="A45" s="24">
        <v>8</v>
      </c>
      <c r="B45" s="25" t="s">
        <v>154</v>
      </c>
      <c r="C45" s="81"/>
      <c r="D45" s="82"/>
      <c r="E45" s="82"/>
      <c r="F45" s="82"/>
      <c r="G45" s="74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46"/>
      <c r="T45" s="46"/>
      <c r="U45" s="83"/>
      <c r="V45" s="46"/>
      <c r="W45" s="74">
        <v>100</v>
      </c>
      <c r="X45" s="37"/>
      <c r="Y45" s="130"/>
      <c r="Z45" s="24"/>
      <c r="AA45" s="28"/>
      <c r="AB45" s="3" t="s">
        <v>32</v>
      </c>
    </row>
    <row r="46" spans="1:28" s="3" customFormat="1" ht="66" customHeight="1" x14ac:dyDescent="0.2">
      <c r="A46" s="22"/>
      <c r="B46" s="29" t="s">
        <v>77</v>
      </c>
      <c r="C46" s="85">
        <v>10000000</v>
      </c>
      <c r="D46" s="86"/>
      <c r="E46" s="86"/>
      <c r="F46" s="86"/>
      <c r="G46" s="71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87">
        <v>8384691.5</v>
      </c>
      <c r="T46" s="87"/>
      <c r="U46" s="87"/>
      <c r="V46" s="87">
        <f t="shared" si="1"/>
        <v>83.846914999999996</v>
      </c>
      <c r="W46" s="74">
        <v>100</v>
      </c>
      <c r="X46" s="31">
        <f t="shared" si="0"/>
        <v>1615308.5</v>
      </c>
      <c r="Y46" s="110"/>
      <c r="Z46" s="22" t="s">
        <v>78</v>
      </c>
      <c r="AA46" s="45"/>
      <c r="AB46" s="3" t="s">
        <v>32</v>
      </c>
    </row>
    <row r="47" spans="1:28" x14ac:dyDescent="0.2">
      <c r="A47" s="47"/>
      <c r="B47" s="48"/>
      <c r="C47" s="98">
        <f>SUM(C5:C46)</f>
        <v>420034300</v>
      </c>
      <c r="D47" s="99"/>
      <c r="E47" s="99">
        <v>7760000</v>
      </c>
      <c r="F47" s="99"/>
      <c r="G47" s="100"/>
      <c r="H47" s="12"/>
      <c r="I47" s="74"/>
      <c r="J47" s="100"/>
      <c r="K47" s="100"/>
      <c r="L47" s="100"/>
      <c r="M47" s="100"/>
      <c r="N47" s="100"/>
      <c r="O47" s="100"/>
      <c r="P47" s="100"/>
      <c r="Q47" s="100"/>
      <c r="R47" s="100"/>
      <c r="S47" s="52">
        <f>SUM(S5:S46)</f>
        <v>410225868.64999998</v>
      </c>
      <c r="T47" s="52"/>
      <c r="U47" s="52"/>
      <c r="V47" s="87">
        <f>S47*W47/C47</f>
        <v>97.664849906305264</v>
      </c>
      <c r="W47" s="74">
        <v>100</v>
      </c>
      <c r="X47" s="31">
        <f>C47-S47</f>
        <v>9808431.3500000238</v>
      </c>
      <c r="Y47" s="101">
        <f>SUM(Y5:Y46)</f>
        <v>4392451</v>
      </c>
      <c r="Z47" s="13"/>
      <c r="AA47" s="48"/>
    </row>
    <row r="48" spans="1:28" ht="29.25" customHeight="1" x14ac:dyDescent="0.2">
      <c r="E48" s="103">
        <v>5600000</v>
      </c>
      <c r="X48" s="106"/>
    </row>
    <row r="49" spans="1:28" ht="29.25" customHeight="1" x14ac:dyDescent="0.2">
      <c r="X49" s="106"/>
    </row>
    <row r="50" spans="1:28" x14ac:dyDescent="0.2">
      <c r="A50" s="63"/>
      <c r="B50" s="64"/>
      <c r="X50" s="106"/>
    </row>
    <row r="51" spans="1:28" s="107" customFormat="1" x14ac:dyDescent="0.2">
      <c r="A51" s="63"/>
      <c r="B51" s="139" t="s">
        <v>165</v>
      </c>
      <c r="C51" s="98" t="s">
        <v>4</v>
      </c>
      <c r="D51" s="103"/>
      <c r="E51" s="103"/>
      <c r="F51" s="103"/>
      <c r="G51" s="100" t="s">
        <v>20</v>
      </c>
      <c r="H51" s="58"/>
      <c r="I51" s="105"/>
      <c r="J51" s="104"/>
      <c r="K51" s="104"/>
      <c r="L51" s="104"/>
      <c r="M51" s="104"/>
      <c r="N51" s="104"/>
      <c r="O51" s="104"/>
      <c r="P51" s="104"/>
      <c r="Q51" s="104"/>
      <c r="R51" s="104"/>
      <c r="S51" s="60"/>
      <c r="T51" s="60"/>
      <c r="U51" s="60"/>
      <c r="V51" s="60"/>
      <c r="W51" s="58"/>
      <c r="X51" s="106"/>
      <c r="Z51" s="3"/>
      <c r="AA51" s="1"/>
      <c r="AB51" s="1"/>
    </row>
    <row r="52" spans="1:28" s="107" customFormat="1" x14ac:dyDescent="0.2">
      <c r="A52" s="63"/>
      <c r="B52" s="139" t="s">
        <v>166</v>
      </c>
      <c r="C52" s="98">
        <f>C39+C40+C42</f>
        <v>15968951</v>
      </c>
      <c r="D52" s="103"/>
      <c r="E52" s="103"/>
      <c r="F52" s="103"/>
      <c r="G52" s="100">
        <f>S39+S40+S42</f>
        <v>15628498.4</v>
      </c>
      <c r="H52" s="58"/>
      <c r="I52" s="105"/>
      <c r="J52" s="104"/>
      <c r="K52" s="104"/>
      <c r="L52" s="104"/>
      <c r="M52" s="104"/>
      <c r="N52" s="104"/>
      <c r="O52" s="104"/>
      <c r="P52" s="104"/>
      <c r="Q52" s="104"/>
      <c r="R52" s="104"/>
      <c r="S52" s="60"/>
      <c r="T52" s="60"/>
      <c r="U52" s="60"/>
      <c r="V52" s="60"/>
      <c r="W52" s="58"/>
      <c r="X52" s="106"/>
      <c r="Z52" s="3"/>
      <c r="AA52" s="1"/>
      <c r="AB52" s="1"/>
    </row>
    <row r="53" spans="1:28" s="107" customFormat="1" x14ac:dyDescent="0.2">
      <c r="A53" s="63"/>
      <c r="B53" s="139" t="s">
        <v>167</v>
      </c>
      <c r="C53" s="98">
        <f>C6+C7+C44</f>
        <v>47031000</v>
      </c>
      <c r="D53" s="103"/>
      <c r="E53" s="103"/>
      <c r="F53" s="103"/>
      <c r="G53" s="100">
        <f>S6+S7+S44</f>
        <v>46807857.75</v>
      </c>
      <c r="H53" s="58"/>
      <c r="I53" s="105"/>
      <c r="J53" s="104"/>
      <c r="K53" s="104"/>
      <c r="L53" s="104"/>
      <c r="M53" s="104"/>
      <c r="N53" s="104"/>
      <c r="O53" s="104"/>
      <c r="P53" s="104"/>
      <c r="Q53" s="104"/>
      <c r="R53" s="104"/>
      <c r="S53" s="60"/>
      <c r="T53" s="60"/>
      <c r="U53" s="60"/>
      <c r="V53" s="60"/>
      <c r="W53" s="58"/>
      <c r="X53" s="106"/>
      <c r="Z53" s="3"/>
      <c r="AA53" s="1"/>
      <c r="AB53" s="1"/>
    </row>
    <row r="54" spans="1:28" s="107" customFormat="1" x14ac:dyDescent="0.2">
      <c r="A54" s="54"/>
      <c r="B54" s="139" t="s">
        <v>168</v>
      </c>
      <c r="C54" s="98">
        <f>SUM(C9:C35)</f>
        <v>327040349</v>
      </c>
      <c r="D54" s="103"/>
      <c r="E54" s="103"/>
      <c r="F54" s="103"/>
      <c r="G54" s="100">
        <f>SUM(S9:S35)</f>
        <v>322649849</v>
      </c>
      <c r="H54" s="58"/>
      <c r="I54" s="105"/>
      <c r="J54" s="104"/>
      <c r="K54" s="104"/>
      <c r="L54" s="104"/>
      <c r="M54" s="104"/>
      <c r="N54" s="104"/>
      <c r="O54" s="104"/>
      <c r="P54" s="104"/>
      <c r="Q54" s="104"/>
      <c r="R54" s="104"/>
      <c r="S54" s="60"/>
      <c r="T54" s="60"/>
      <c r="U54" s="60"/>
      <c r="V54" s="60"/>
      <c r="W54" s="58"/>
      <c r="X54" s="106"/>
      <c r="Z54" s="3"/>
      <c r="AA54" s="1"/>
      <c r="AB54" s="1"/>
    </row>
    <row r="55" spans="1:28" s="107" customFormat="1" x14ac:dyDescent="0.2">
      <c r="A55" s="54"/>
      <c r="B55" s="139" t="s">
        <v>169</v>
      </c>
      <c r="C55" s="98"/>
      <c r="D55" s="103"/>
      <c r="E55" s="103"/>
      <c r="F55" s="103"/>
      <c r="G55" s="100"/>
      <c r="H55" s="58"/>
      <c r="I55" s="105"/>
      <c r="J55" s="104"/>
      <c r="K55" s="104"/>
      <c r="L55" s="104"/>
      <c r="M55" s="104"/>
      <c r="N55" s="104"/>
      <c r="O55" s="104"/>
      <c r="P55" s="104"/>
      <c r="Q55" s="104"/>
      <c r="R55" s="104"/>
      <c r="S55" s="60"/>
      <c r="T55" s="60"/>
      <c r="U55" s="60"/>
      <c r="V55" s="60"/>
      <c r="W55" s="58"/>
      <c r="X55" s="106"/>
      <c r="Z55" s="3"/>
      <c r="AA55" s="1"/>
      <c r="AB55" s="1"/>
    </row>
    <row r="56" spans="1:28" s="107" customFormat="1" x14ac:dyDescent="0.2">
      <c r="A56" s="54"/>
      <c r="B56" s="140" t="s">
        <v>170</v>
      </c>
      <c r="C56" s="141">
        <f>G37</f>
        <v>19994000</v>
      </c>
      <c r="D56" s="103"/>
      <c r="E56" s="103"/>
      <c r="F56" s="103"/>
      <c r="G56" s="142">
        <f>S37</f>
        <v>16754972</v>
      </c>
      <c r="H56" s="58"/>
      <c r="I56" s="105"/>
      <c r="J56" s="104"/>
      <c r="K56" s="104"/>
      <c r="L56" s="104"/>
      <c r="M56" s="104"/>
      <c r="N56" s="104"/>
      <c r="O56" s="104"/>
      <c r="P56" s="104"/>
      <c r="Q56" s="104"/>
      <c r="R56" s="104"/>
      <c r="S56" s="60"/>
      <c r="T56" s="60"/>
      <c r="U56" s="60"/>
      <c r="V56" s="60"/>
      <c r="W56" s="58"/>
      <c r="X56" s="106"/>
      <c r="Z56" s="3"/>
      <c r="AA56" s="1"/>
      <c r="AB56" s="1"/>
    </row>
    <row r="57" spans="1:28" s="107" customFormat="1" x14ac:dyDescent="0.2">
      <c r="A57" s="54"/>
      <c r="B57" s="48" t="s">
        <v>171</v>
      </c>
      <c r="C57" s="98">
        <v>10000000</v>
      </c>
      <c r="D57" s="99"/>
      <c r="E57" s="99"/>
      <c r="F57" s="99"/>
      <c r="G57" s="100">
        <f>S46</f>
        <v>8384691.5</v>
      </c>
      <c r="H57" s="58"/>
      <c r="I57" s="105"/>
      <c r="J57" s="104"/>
      <c r="K57" s="104"/>
      <c r="L57" s="104"/>
      <c r="M57" s="104"/>
      <c r="N57" s="104"/>
      <c r="O57" s="104"/>
      <c r="P57" s="104"/>
      <c r="Q57" s="104"/>
      <c r="R57" s="104"/>
      <c r="S57" s="60"/>
      <c r="T57" s="60"/>
      <c r="U57" s="60"/>
      <c r="V57" s="60"/>
      <c r="W57" s="58"/>
      <c r="X57" s="106"/>
      <c r="Z57" s="3"/>
      <c r="AA57" s="1"/>
      <c r="AB57" s="1"/>
    </row>
    <row r="58" spans="1:28" s="107" customFormat="1" x14ac:dyDescent="0.2">
      <c r="A58" s="54"/>
      <c r="B58" s="48" t="s">
        <v>172</v>
      </c>
      <c r="C58" s="98">
        <f>SUM(C51:C57)</f>
        <v>420034300</v>
      </c>
      <c r="D58" s="99"/>
      <c r="E58" s="99"/>
      <c r="F58" s="99"/>
      <c r="G58" s="100">
        <f>SUM(G51:G57)</f>
        <v>410225868.64999998</v>
      </c>
      <c r="H58" s="58"/>
      <c r="I58" s="105"/>
      <c r="J58" s="104"/>
      <c r="K58" s="104"/>
      <c r="L58" s="104"/>
      <c r="M58" s="104"/>
      <c r="N58" s="104"/>
      <c r="O58" s="104"/>
      <c r="P58" s="104"/>
      <c r="Q58" s="104"/>
      <c r="R58" s="104"/>
      <c r="S58" s="60"/>
      <c r="T58" s="60"/>
      <c r="U58" s="60"/>
      <c r="V58" s="60"/>
      <c r="W58" s="58"/>
      <c r="X58" s="106"/>
      <c r="Z58" s="3"/>
      <c r="AA58" s="1"/>
      <c r="AB58" s="1"/>
    </row>
    <row r="59" spans="1:28" s="107" customFormat="1" x14ac:dyDescent="0.2">
      <c r="A59" s="54"/>
      <c r="B59" s="1"/>
      <c r="C59" s="102"/>
      <c r="D59" s="103"/>
      <c r="E59" s="103"/>
      <c r="F59" s="103"/>
      <c r="G59" s="104"/>
      <c r="H59" s="58"/>
      <c r="I59" s="105"/>
      <c r="J59" s="104"/>
      <c r="K59" s="104"/>
      <c r="L59" s="104"/>
      <c r="M59" s="104"/>
      <c r="N59" s="104"/>
      <c r="O59" s="104"/>
      <c r="P59" s="104"/>
      <c r="Q59" s="104"/>
      <c r="R59" s="104"/>
      <c r="S59" s="60"/>
      <c r="T59" s="60"/>
      <c r="U59" s="60"/>
      <c r="V59" s="60"/>
      <c r="W59" s="58"/>
      <c r="X59" s="106"/>
      <c r="Z59" s="3"/>
      <c r="AA59" s="1"/>
      <c r="AB59" s="1"/>
    </row>
    <row r="60" spans="1:28" s="107" customFormat="1" x14ac:dyDescent="0.2">
      <c r="A60" s="54"/>
      <c r="B60" s="1"/>
      <c r="C60" s="102"/>
      <c r="D60" s="103"/>
      <c r="E60" s="103"/>
      <c r="F60" s="103"/>
      <c r="G60" s="104"/>
      <c r="H60" s="58"/>
      <c r="I60" s="105"/>
      <c r="J60" s="104"/>
      <c r="K60" s="104"/>
      <c r="L60" s="104"/>
      <c r="M60" s="104"/>
      <c r="N60" s="104"/>
      <c r="O60" s="104"/>
      <c r="P60" s="104"/>
      <c r="Q60" s="104"/>
      <c r="R60" s="104"/>
      <c r="S60" s="60"/>
      <c r="T60" s="60"/>
      <c r="U60" s="60"/>
      <c r="V60" s="60"/>
      <c r="W60" s="58"/>
      <c r="X60" s="106"/>
      <c r="Z60" s="3"/>
      <c r="AA60" s="1"/>
      <c r="AB60" s="1"/>
    </row>
    <row r="61" spans="1:28" s="107" customFormat="1" x14ac:dyDescent="0.2">
      <c r="A61" s="54"/>
      <c r="B61" s="1"/>
      <c r="C61" s="102"/>
      <c r="D61" s="103"/>
      <c r="E61" s="103"/>
      <c r="F61" s="103"/>
      <c r="G61" s="104"/>
      <c r="H61" s="58"/>
      <c r="I61" s="105"/>
      <c r="J61" s="104"/>
      <c r="K61" s="104"/>
      <c r="L61" s="104"/>
      <c r="M61" s="104"/>
      <c r="N61" s="104"/>
      <c r="O61" s="104"/>
      <c r="P61" s="104"/>
      <c r="Q61" s="104"/>
      <c r="R61" s="104"/>
      <c r="S61" s="60"/>
      <c r="T61" s="60"/>
      <c r="U61" s="60"/>
      <c r="V61" s="60"/>
      <c r="W61" s="58"/>
      <c r="X61" s="106"/>
      <c r="Z61" s="3"/>
      <c r="AA61" s="1"/>
      <c r="AB61" s="1"/>
    </row>
    <row r="62" spans="1:28" s="107" customFormat="1" x14ac:dyDescent="0.2">
      <c r="A62" s="54"/>
      <c r="B62" s="1"/>
      <c r="C62" s="102"/>
      <c r="D62" s="103"/>
      <c r="E62" s="103"/>
      <c r="F62" s="103"/>
      <c r="G62" s="104"/>
      <c r="H62" s="58"/>
      <c r="I62" s="105"/>
      <c r="J62" s="104"/>
      <c r="K62" s="104"/>
      <c r="L62" s="104"/>
      <c r="M62" s="104"/>
      <c r="N62" s="104"/>
      <c r="O62" s="104"/>
      <c r="P62" s="104"/>
      <c r="Q62" s="104"/>
      <c r="R62" s="104"/>
      <c r="S62" s="60"/>
      <c r="T62" s="60"/>
      <c r="U62" s="60"/>
      <c r="V62" s="60"/>
      <c r="W62" s="58"/>
      <c r="X62" s="106"/>
      <c r="Z62" s="3"/>
      <c r="AA62" s="1"/>
      <c r="AB62" s="1"/>
    </row>
  </sheetData>
  <autoFilter ref="Z1:Z63"/>
  <mergeCells count="2">
    <mergeCell ref="A1:AA1"/>
    <mergeCell ref="A2:AA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8" sqref="K1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16</vt:i4>
      </vt:variant>
    </vt:vector>
  </HeadingPairs>
  <TitlesOfParts>
    <vt:vector size="25" baseType="lpstr">
      <vt:lpstr>ก.พ.2563</vt:lpstr>
      <vt:lpstr>มี.ค.2563</vt:lpstr>
      <vt:lpstr>เม.ย.63</vt:lpstr>
      <vt:lpstr>พ.ค.63</vt:lpstr>
      <vt:lpstr>มิ.ย.</vt:lpstr>
      <vt:lpstr>ส.ค.</vt:lpstr>
      <vt:lpstr>ก.ย.</vt:lpstr>
      <vt:lpstr>กุมภาพันธ์ 64</vt:lpstr>
      <vt:lpstr>Sheet1</vt:lpstr>
      <vt:lpstr>ก.พ.2563!Print_Area</vt:lpstr>
      <vt:lpstr>ก.ย.!Print_Area</vt:lpstr>
      <vt:lpstr>'กุมภาพันธ์ 64'!Print_Area</vt:lpstr>
      <vt:lpstr>พ.ค.63!Print_Area</vt:lpstr>
      <vt:lpstr>มิ.ย.!Print_Area</vt:lpstr>
      <vt:lpstr>มี.ค.2563!Print_Area</vt:lpstr>
      <vt:lpstr>เม.ย.63!Print_Area</vt:lpstr>
      <vt:lpstr>ส.ค.!Print_Area</vt:lpstr>
      <vt:lpstr>ก.พ.2563!Print_Titles</vt:lpstr>
      <vt:lpstr>ก.ย.!Print_Titles</vt:lpstr>
      <vt:lpstr>'กุมภาพันธ์ 64'!Print_Titles</vt:lpstr>
      <vt:lpstr>พ.ค.63!Print_Titles</vt:lpstr>
      <vt:lpstr>มิ.ย.!Print_Titles</vt:lpstr>
      <vt:lpstr>มี.ค.2563!Print_Titles</vt:lpstr>
      <vt:lpstr>เม.ย.63!Print_Titles</vt:lpstr>
      <vt:lpstr>ส.ค.!Print_Titles</vt:lpstr>
    </vt:vector>
  </TitlesOfParts>
  <Company>Capsule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2020-05-26T04:56:53Z</dcterms:created>
  <dcterms:modified xsi:type="dcterms:W3CDTF">2021-03-02T09:19:21Z</dcterms:modified>
</cp:coreProperties>
</file>