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สมุดงานนี้" defaultThemeVersion="124226"/>
  <bookViews>
    <workbookView xWindow="120" yWindow="90" windowWidth="19155" windowHeight="7485"/>
  </bookViews>
  <sheets>
    <sheet name="ต.ค.60" sheetId="13" r:id="rId1"/>
    <sheet name="พ.ย.60" sheetId="12" r:id="rId2"/>
    <sheet name="ธ.ค.60" sheetId="1" r:id="rId3"/>
    <sheet name="ม.ค.61" sheetId="2" r:id="rId4"/>
    <sheet name="ก.พ.61" sheetId="3" r:id="rId5"/>
    <sheet name="มี.ค.61" sheetId="4" r:id="rId6"/>
    <sheet name="เม.ษ.61" sheetId="5" r:id="rId7"/>
    <sheet name="พ.ค.61" sheetId="6" r:id="rId8"/>
    <sheet name="มิ.ย.61" sheetId="8" r:id="rId9"/>
    <sheet name="ก.ค.61" sheetId="9" r:id="rId10"/>
    <sheet name="ส.ค.61" sheetId="10" r:id="rId11"/>
    <sheet name="ก.ย.61" sheetId="11" r:id="rId12"/>
    <sheet name="Sheet7" sheetId="7" r:id="rId13"/>
  </sheets>
  <externalReferences>
    <externalReference r:id="rId14"/>
  </externalReferences>
  <definedNames>
    <definedName name="_xlnm._FilterDatabase" localSheetId="9" hidden="1">ก.ค.61!$K$1:$K$33</definedName>
    <definedName name="_xlnm._FilterDatabase" localSheetId="4" hidden="1">ก.พ.61!$K$1:$K$32</definedName>
    <definedName name="_xlnm._FilterDatabase" localSheetId="11" hidden="1">ก.ย.61!$K$1:$K$38</definedName>
    <definedName name="_xlnm._FilterDatabase" localSheetId="0" hidden="1">ต.ค.60!$K$1:$K$4</definedName>
    <definedName name="_xlnm._FilterDatabase" localSheetId="2" hidden="1">ธ.ค.60!$K$1:$K$4</definedName>
    <definedName name="_xlnm._FilterDatabase" localSheetId="7" hidden="1">พ.ค.61!$L$1:$L$46</definedName>
    <definedName name="_xlnm._FilterDatabase" localSheetId="1" hidden="1">พ.ย.60!$K$1:$K$4</definedName>
    <definedName name="_xlnm._FilterDatabase" localSheetId="3" hidden="1">ม.ค.61!$K$1:$K$4</definedName>
    <definedName name="_xlnm._FilterDatabase" localSheetId="8" hidden="1">มิ.ย.61!$K$1:$K$4</definedName>
    <definedName name="_xlnm._FilterDatabase" localSheetId="5" hidden="1">มี.ค.61!$K$1:$K$4</definedName>
    <definedName name="_xlnm._FilterDatabase" localSheetId="6" hidden="1">เม.ษ.61!$K$1:$K$4</definedName>
    <definedName name="_xlnm._FilterDatabase" localSheetId="10" hidden="1">ส.ค.61!$K$1:$K$38</definedName>
    <definedName name="_xlnm.Print_Area" localSheetId="9">ก.ค.61!$B$1:$L$33</definedName>
    <definedName name="_xlnm.Print_Area" localSheetId="4">ก.พ.61!$B$1:$L$29</definedName>
    <definedName name="_xlnm.Print_Area" localSheetId="11">ก.ย.61!$B$1:$L$38</definedName>
    <definedName name="_xlnm.Print_Area" localSheetId="0">ต.ค.60!$B$1:$L$21</definedName>
    <definedName name="_xlnm.Print_Area" localSheetId="2">ธ.ค.60!$B$1:$L$21</definedName>
    <definedName name="_xlnm.Print_Area" localSheetId="7">พ.ค.61!$B$1:$L$38</definedName>
    <definedName name="_xlnm.Print_Area" localSheetId="1">พ.ย.60!$B$1:$L$21</definedName>
    <definedName name="_xlnm.Print_Area" localSheetId="3">ม.ค.61!$B$1:$L$29</definedName>
    <definedName name="_xlnm.Print_Area" localSheetId="8">มิ.ย.61!$B$1:$L$33</definedName>
    <definedName name="_xlnm.Print_Area" localSheetId="5">มี.ค.61!$B$1:$L$29</definedName>
    <definedName name="_xlnm.Print_Area" localSheetId="6">เม.ษ.61!$B$1:$L$29</definedName>
    <definedName name="_xlnm.Print_Area" localSheetId="10">ส.ค.61!$B$1:$L$38</definedName>
    <definedName name="_xlnm.Print_Titles" localSheetId="9">ก.ค.61!$3:$3</definedName>
    <definedName name="_xlnm.Print_Titles" localSheetId="4">ก.พ.61!$3:$3</definedName>
    <definedName name="_xlnm.Print_Titles" localSheetId="11">ก.ย.61!$3:$3</definedName>
    <definedName name="_xlnm.Print_Titles" localSheetId="0">ต.ค.60!$3:$3</definedName>
    <definedName name="_xlnm.Print_Titles" localSheetId="2">ธ.ค.60!$3:$3</definedName>
    <definedName name="_xlnm.Print_Titles" localSheetId="7">พ.ค.61!$3:$3</definedName>
    <definedName name="_xlnm.Print_Titles" localSheetId="1">พ.ย.60!$3:$3</definedName>
    <definedName name="_xlnm.Print_Titles" localSheetId="3">ม.ค.61!$3:$3</definedName>
    <definedName name="_xlnm.Print_Titles" localSheetId="8">มิ.ย.61!$3:$3</definedName>
    <definedName name="_xlnm.Print_Titles" localSheetId="5">มี.ค.61!$3:$3</definedName>
    <definedName name="_xlnm.Print_Titles" localSheetId="6">เม.ษ.61!$3:$3</definedName>
    <definedName name="_xlnm.Print_Titles" localSheetId="10">ส.ค.61!$3:$3</definedName>
  </definedNames>
  <calcPr calcId="145621"/>
</workbook>
</file>

<file path=xl/calcChain.xml><?xml version="1.0" encoding="utf-8"?>
<calcChain xmlns="http://schemas.openxmlformats.org/spreadsheetml/2006/main">
  <c r="G21" i="13" l="1"/>
  <c r="H21" i="13" s="1"/>
  <c r="E21" i="13"/>
  <c r="D21" i="13"/>
  <c r="I20" i="13"/>
  <c r="H20" i="13"/>
  <c r="I19" i="13"/>
  <c r="H19" i="13"/>
  <c r="I18" i="13"/>
  <c r="H18" i="13"/>
  <c r="I17" i="13"/>
  <c r="H17" i="13"/>
  <c r="I16" i="13"/>
  <c r="H16" i="13"/>
  <c r="I15" i="13"/>
  <c r="H15" i="13"/>
  <c r="I13" i="13"/>
  <c r="H13" i="13"/>
  <c r="J12" i="13"/>
  <c r="I12" i="13"/>
  <c r="H12" i="13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I21" i="13" s="1"/>
  <c r="H4" i="13"/>
  <c r="G21" i="12"/>
  <c r="H21" i="12" s="1"/>
  <c r="E21" i="12"/>
  <c r="D21" i="12"/>
  <c r="I20" i="12"/>
  <c r="H20" i="12"/>
  <c r="I19" i="12"/>
  <c r="H19" i="12"/>
  <c r="I18" i="12"/>
  <c r="H18" i="12"/>
  <c r="I17" i="12"/>
  <c r="H17" i="12"/>
  <c r="I16" i="12"/>
  <c r="H16" i="12"/>
  <c r="I15" i="12"/>
  <c r="H15" i="12"/>
  <c r="I13" i="12"/>
  <c r="H13" i="12"/>
  <c r="J21" i="12"/>
  <c r="I12" i="12"/>
  <c r="H12" i="12"/>
  <c r="I11" i="12"/>
  <c r="H11" i="12"/>
  <c r="I10" i="12"/>
  <c r="H10" i="12"/>
  <c r="I9" i="12"/>
  <c r="H9" i="12"/>
  <c r="I8" i="12"/>
  <c r="H8" i="12"/>
  <c r="I7" i="12"/>
  <c r="H7" i="12"/>
  <c r="I6" i="12"/>
  <c r="H6" i="12"/>
  <c r="I5" i="12"/>
  <c r="H5" i="12"/>
  <c r="I4" i="12"/>
  <c r="I21" i="12" s="1"/>
  <c r="H4" i="12"/>
  <c r="G38" i="11" l="1"/>
  <c r="E38" i="11"/>
  <c r="I37" i="11"/>
  <c r="D36" i="11"/>
  <c r="I36" i="11" s="1"/>
  <c r="I35" i="11"/>
  <c r="I34" i="11"/>
  <c r="I33" i="11"/>
  <c r="I32" i="11"/>
  <c r="I31" i="11"/>
  <c r="J30" i="11"/>
  <c r="I30" i="11"/>
  <c r="H30" i="11"/>
  <c r="J28" i="11"/>
  <c r="I28" i="11"/>
  <c r="I27" i="11"/>
  <c r="J25" i="11"/>
  <c r="I25" i="11"/>
  <c r="I24" i="11"/>
  <c r="J22" i="11"/>
  <c r="I22" i="11"/>
  <c r="H22" i="11"/>
  <c r="I21" i="11"/>
  <c r="H21" i="11"/>
  <c r="I19" i="11"/>
  <c r="H19" i="11"/>
  <c r="I18" i="11"/>
  <c r="H18" i="11"/>
  <c r="J17" i="11"/>
  <c r="I17" i="11"/>
  <c r="H17" i="11"/>
  <c r="I16" i="11"/>
  <c r="H16" i="11"/>
  <c r="J13" i="11"/>
  <c r="I13" i="11"/>
  <c r="H13" i="11"/>
  <c r="D12" i="11"/>
  <c r="I12" i="11" s="1"/>
  <c r="H11" i="11"/>
  <c r="D11" i="11"/>
  <c r="I11" i="11" s="1"/>
  <c r="D10" i="11"/>
  <c r="J10" i="11" s="1"/>
  <c r="D9" i="11"/>
  <c r="J9" i="11" s="1"/>
  <c r="D8" i="11"/>
  <c r="J8" i="11" s="1"/>
  <c r="D7" i="11"/>
  <c r="I7" i="11" s="1"/>
  <c r="H6" i="11"/>
  <c r="D6" i="11"/>
  <c r="I6" i="11" s="1"/>
  <c r="D5" i="11"/>
  <c r="J5" i="11" s="1"/>
  <c r="H4" i="11"/>
  <c r="D4" i="11"/>
  <c r="D38" i="11" s="1"/>
  <c r="J6" i="11" l="1"/>
  <c r="H7" i="11"/>
  <c r="J12" i="11"/>
  <c r="J7" i="11"/>
  <c r="J11" i="11"/>
  <c r="H12" i="11"/>
  <c r="J38" i="11"/>
  <c r="I8" i="11"/>
  <c r="I9" i="11"/>
  <c r="I10" i="11"/>
  <c r="H38" i="11"/>
  <c r="I5" i="11"/>
  <c r="I4" i="11"/>
  <c r="I38" i="11" s="1"/>
  <c r="H5" i="11"/>
  <c r="H8" i="11"/>
  <c r="H9" i="11"/>
  <c r="H10" i="11"/>
  <c r="G38" i="10" l="1"/>
  <c r="E38" i="10"/>
  <c r="I37" i="10"/>
  <c r="D36" i="10"/>
  <c r="I36" i="10" s="1"/>
  <c r="I35" i="10"/>
  <c r="I34" i="10"/>
  <c r="I33" i="10"/>
  <c r="I32" i="10"/>
  <c r="I31" i="10"/>
  <c r="J30" i="10"/>
  <c r="I30" i="10"/>
  <c r="J28" i="10"/>
  <c r="I28" i="10"/>
  <c r="I27" i="10"/>
  <c r="J25" i="10"/>
  <c r="I25" i="10"/>
  <c r="I24" i="10"/>
  <c r="J22" i="10"/>
  <c r="I22" i="10"/>
  <c r="I21" i="10"/>
  <c r="I19" i="10"/>
  <c r="H19" i="10"/>
  <c r="I18" i="10"/>
  <c r="H18" i="10"/>
  <c r="J17" i="10"/>
  <c r="I17" i="10"/>
  <c r="H17" i="10"/>
  <c r="I16" i="10"/>
  <c r="H16" i="10"/>
  <c r="J13" i="10"/>
  <c r="I13" i="10"/>
  <c r="H13" i="10"/>
  <c r="D12" i="10"/>
  <c r="I12" i="10" s="1"/>
  <c r="D11" i="10"/>
  <c r="I11" i="10" s="1"/>
  <c r="D10" i="10"/>
  <c r="J10" i="10" s="1"/>
  <c r="D9" i="10"/>
  <c r="J9" i="10" s="1"/>
  <c r="D8" i="10"/>
  <c r="J8" i="10" s="1"/>
  <c r="D7" i="10"/>
  <c r="I7" i="10" s="1"/>
  <c r="D6" i="10"/>
  <c r="I6" i="10" s="1"/>
  <c r="D5" i="10"/>
  <c r="J5" i="10" s="1"/>
  <c r="H4" i="10"/>
  <c r="D4" i="10"/>
  <c r="D38" i="10" s="1"/>
  <c r="H7" i="10" l="1"/>
  <c r="I5" i="10"/>
  <c r="H6" i="10"/>
  <c r="J6" i="10"/>
  <c r="J7" i="10"/>
  <c r="J38" i="10" s="1"/>
  <c r="I8" i="10"/>
  <c r="I9" i="10"/>
  <c r="I10" i="10"/>
  <c r="H11" i="10"/>
  <c r="J11" i="10"/>
  <c r="H12" i="10"/>
  <c r="J12" i="10"/>
  <c r="H38" i="10"/>
  <c r="I4" i="10"/>
  <c r="H5" i="10"/>
  <c r="H8" i="10"/>
  <c r="H9" i="10"/>
  <c r="H10" i="10"/>
  <c r="I38" i="10" l="1"/>
  <c r="G33" i="9" l="1"/>
  <c r="E33" i="9"/>
  <c r="I32" i="9"/>
  <c r="H32" i="9"/>
  <c r="I31" i="9"/>
  <c r="I30" i="9"/>
  <c r="I29" i="9"/>
  <c r="J28" i="9"/>
  <c r="I28" i="9"/>
  <c r="I27" i="9"/>
  <c r="J25" i="9"/>
  <c r="I25" i="9"/>
  <c r="I24" i="9"/>
  <c r="J22" i="9"/>
  <c r="I22" i="9"/>
  <c r="I21" i="9"/>
  <c r="I19" i="9"/>
  <c r="H19" i="9"/>
  <c r="I18" i="9"/>
  <c r="H18" i="9"/>
  <c r="J17" i="9"/>
  <c r="I17" i="9"/>
  <c r="H17" i="9"/>
  <c r="I16" i="9"/>
  <c r="H16" i="9"/>
  <c r="J13" i="9"/>
  <c r="I13" i="9"/>
  <c r="H13" i="9"/>
  <c r="J12" i="9"/>
  <c r="I12" i="9"/>
  <c r="H12" i="9"/>
  <c r="D11" i="9"/>
  <c r="J11" i="9" s="1"/>
  <c r="J10" i="9"/>
  <c r="I10" i="9"/>
  <c r="H10" i="9"/>
  <c r="D9" i="9"/>
  <c r="J9" i="9" s="1"/>
  <c r="D8" i="9"/>
  <c r="J8" i="9" s="1"/>
  <c r="D7" i="9"/>
  <c r="I7" i="9" s="1"/>
  <c r="H6" i="9"/>
  <c r="D6" i="9"/>
  <c r="I6" i="9" s="1"/>
  <c r="D5" i="9"/>
  <c r="J5" i="9" s="1"/>
  <c r="I4" i="9"/>
  <c r="H4" i="9"/>
  <c r="J7" i="9" l="1"/>
  <c r="J6" i="9"/>
  <c r="J33" i="9" s="1"/>
  <c r="H7" i="9"/>
  <c r="I5" i="9"/>
  <c r="I8" i="9"/>
  <c r="I9" i="9"/>
  <c r="I11" i="9"/>
  <c r="D33" i="9"/>
  <c r="H5" i="9"/>
  <c r="H8" i="9"/>
  <c r="H9" i="9"/>
  <c r="H11" i="9"/>
  <c r="H33" i="9"/>
  <c r="I33" i="9" l="1"/>
  <c r="C36" i="8" l="1"/>
  <c r="G33" i="8"/>
  <c r="I32" i="8"/>
  <c r="H32" i="8"/>
  <c r="I31" i="8"/>
  <c r="I30" i="8"/>
  <c r="I29" i="8"/>
  <c r="J28" i="8"/>
  <c r="I28" i="8"/>
  <c r="I27" i="8"/>
  <c r="J25" i="8"/>
  <c r="I25" i="8"/>
  <c r="I24" i="8"/>
  <c r="J22" i="8"/>
  <c r="I22" i="8"/>
  <c r="I21" i="8"/>
  <c r="I19" i="8"/>
  <c r="H19" i="8"/>
  <c r="I18" i="8"/>
  <c r="H18" i="8"/>
  <c r="J17" i="8"/>
  <c r="I17" i="8"/>
  <c r="H17" i="8"/>
  <c r="I16" i="8"/>
  <c r="H16" i="8"/>
  <c r="J13" i="8"/>
  <c r="I13" i="8"/>
  <c r="H13" i="8"/>
  <c r="J12" i="8"/>
  <c r="I12" i="8"/>
  <c r="H12" i="8"/>
  <c r="D11" i="8"/>
  <c r="J11" i="8" s="1"/>
  <c r="J10" i="8"/>
  <c r="I10" i="8"/>
  <c r="H10" i="8"/>
  <c r="D9" i="8"/>
  <c r="J9" i="8" s="1"/>
  <c r="D8" i="8"/>
  <c r="J8" i="8" s="1"/>
  <c r="E7" i="8"/>
  <c r="E33" i="8" s="1"/>
  <c r="D7" i="8"/>
  <c r="I7" i="8" s="1"/>
  <c r="D6" i="8"/>
  <c r="J6" i="8" s="1"/>
  <c r="D5" i="8"/>
  <c r="I5" i="8" s="1"/>
  <c r="I4" i="8"/>
  <c r="H4" i="8"/>
  <c r="H5" i="8" l="1"/>
  <c r="J5" i="8"/>
  <c r="I6" i="8"/>
  <c r="H7" i="8"/>
  <c r="J7" i="8"/>
  <c r="J33" i="8" s="1"/>
  <c r="I8" i="8"/>
  <c r="I9" i="8"/>
  <c r="I11" i="8"/>
  <c r="D33" i="8"/>
  <c r="C35" i="8"/>
  <c r="C37" i="8" s="1"/>
  <c r="C39" i="8" s="1"/>
  <c r="H6" i="8"/>
  <c r="H8" i="8"/>
  <c r="H9" i="8"/>
  <c r="H11" i="8"/>
  <c r="H33" i="8"/>
  <c r="I33" i="8" l="1"/>
  <c r="G38" i="6"/>
  <c r="E38" i="6"/>
  <c r="J37" i="6"/>
  <c r="I37" i="6"/>
  <c r="H37" i="6"/>
  <c r="D36" i="6"/>
  <c r="I36" i="6" s="1"/>
  <c r="J35" i="6"/>
  <c r="I35" i="6"/>
  <c r="H35" i="6"/>
  <c r="I34" i="6"/>
  <c r="H34" i="6"/>
  <c r="I33" i="6"/>
  <c r="H33" i="6"/>
  <c r="I32" i="6"/>
  <c r="H32" i="6"/>
  <c r="I31" i="6"/>
  <c r="H31" i="6"/>
  <c r="J30" i="6"/>
  <c r="I30" i="6"/>
  <c r="H30" i="6"/>
  <c r="J28" i="6"/>
  <c r="I28" i="6"/>
  <c r="I27" i="6"/>
  <c r="J25" i="6"/>
  <c r="I25" i="6"/>
  <c r="H25" i="6"/>
  <c r="I24" i="6"/>
  <c r="J22" i="6"/>
  <c r="I22" i="6"/>
  <c r="H22" i="6"/>
  <c r="I21" i="6"/>
  <c r="H21" i="6"/>
  <c r="I19" i="6"/>
  <c r="H19" i="6"/>
  <c r="I18" i="6"/>
  <c r="H18" i="6"/>
  <c r="J17" i="6"/>
  <c r="I17" i="6"/>
  <c r="H17" i="6"/>
  <c r="I16" i="6"/>
  <c r="H16" i="6"/>
  <c r="J13" i="6"/>
  <c r="I13" i="6"/>
  <c r="H13" i="6"/>
  <c r="D12" i="6"/>
  <c r="I12" i="6" s="1"/>
  <c r="D11" i="6"/>
  <c r="I11" i="6" s="1"/>
  <c r="D10" i="6"/>
  <c r="J10" i="6" s="1"/>
  <c r="D9" i="6"/>
  <c r="J9" i="6" s="1"/>
  <c r="D8" i="6"/>
  <c r="J8" i="6" s="1"/>
  <c r="D7" i="6"/>
  <c r="I7" i="6" s="1"/>
  <c r="H6" i="6"/>
  <c r="D6" i="6"/>
  <c r="I6" i="6" s="1"/>
  <c r="D5" i="6"/>
  <c r="J5" i="6" s="1"/>
  <c r="D4" i="6"/>
  <c r="I4" i="6" s="1"/>
  <c r="J7" i="6" l="1"/>
  <c r="J11" i="6"/>
  <c r="H12" i="6"/>
  <c r="J36" i="6"/>
  <c r="H4" i="6"/>
  <c r="J6" i="6"/>
  <c r="J38" i="6" s="1"/>
  <c r="H7" i="6"/>
  <c r="H11" i="6"/>
  <c r="J12" i="6"/>
  <c r="H36" i="6"/>
  <c r="I9" i="6"/>
  <c r="I10" i="6"/>
  <c r="D38" i="6"/>
  <c r="I5" i="6"/>
  <c r="I38" i="6" s="1"/>
  <c r="I8" i="6"/>
  <c r="H5" i="6"/>
  <c r="H8" i="6"/>
  <c r="H9" i="6"/>
  <c r="H10" i="6"/>
  <c r="H38" i="6"/>
  <c r="C32" i="5" l="1"/>
  <c r="G31" i="5"/>
  <c r="H29" i="5"/>
  <c r="G29" i="5"/>
  <c r="G32" i="5" s="1"/>
  <c r="E29" i="5"/>
  <c r="D29" i="5"/>
  <c r="I28" i="5"/>
  <c r="I27" i="5"/>
  <c r="I25" i="5"/>
  <c r="I24" i="5"/>
  <c r="I22" i="5"/>
  <c r="I21" i="5"/>
  <c r="I19" i="5"/>
  <c r="H19" i="5"/>
  <c r="I18" i="5"/>
  <c r="H18" i="5"/>
  <c r="I17" i="5"/>
  <c r="H17" i="5"/>
  <c r="I16" i="5"/>
  <c r="H16" i="5"/>
  <c r="I13" i="5"/>
  <c r="H13" i="5"/>
  <c r="J12" i="5"/>
  <c r="I12" i="5"/>
  <c r="H12" i="5"/>
  <c r="J11" i="5"/>
  <c r="I11" i="5"/>
  <c r="H11" i="5"/>
  <c r="M10" i="5"/>
  <c r="J10" i="5"/>
  <c r="I10" i="5"/>
  <c r="H10" i="5"/>
  <c r="J9" i="5"/>
  <c r="I9" i="5"/>
  <c r="H9" i="5"/>
  <c r="J8" i="5"/>
  <c r="I8" i="5"/>
  <c r="H8" i="5"/>
  <c r="M7" i="5"/>
  <c r="J7" i="5"/>
  <c r="I7" i="5"/>
  <c r="H7" i="5"/>
  <c r="J6" i="5"/>
  <c r="I6" i="5"/>
  <c r="H6" i="5"/>
  <c r="M5" i="5"/>
  <c r="J5" i="5"/>
  <c r="J31" i="5" s="1"/>
  <c r="I5" i="5"/>
  <c r="H5" i="5"/>
  <c r="I4" i="5"/>
  <c r="I29" i="5" s="1"/>
  <c r="H4" i="5"/>
  <c r="J29" i="5" l="1"/>
  <c r="C31" i="5"/>
  <c r="C33" i="5" s="1"/>
  <c r="C35" i="5" s="1"/>
  <c r="C32" i="4" l="1"/>
  <c r="G31" i="4"/>
  <c r="G29" i="4"/>
  <c r="E29" i="4"/>
  <c r="D29" i="4"/>
  <c r="H29" i="4" s="1"/>
  <c r="I28" i="4"/>
  <c r="I27" i="4"/>
  <c r="I25" i="4"/>
  <c r="I24" i="4"/>
  <c r="I22" i="4"/>
  <c r="I21" i="4"/>
  <c r="I19" i="4"/>
  <c r="H19" i="4"/>
  <c r="I18" i="4"/>
  <c r="H18" i="4"/>
  <c r="I17" i="4"/>
  <c r="H17" i="4"/>
  <c r="I16" i="4"/>
  <c r="H16" i="4"/>
  <c r="I13" i="4"/>
  <c r="H13" i="4"/>
  <c r="J12" i="4"/>
  <c r="I12" i="4"/>
  <c r="H12" i="4"/>
  <c r="J11" i="4"/>
  <c r="I11" i="4"/>
  <c r="H11" i="4"/>
  <c r="J10" i="4"/>
  <c r="I10" i="4"/>
  <c r="H10" i="4"/>
  <c r="J9" i="4"/>
  <c r="I9" i="4"/>
  <c r="H9" i="4"/>
  <c r="J8" i="4"/>
  <c r="I8" i="4"/>
  <c r="H8" i="4"/>
  <c r="J7" i="4"/>
  <c r="I7" i="4"/>
  <c r="H7" i="4"/>
  <c r="J6" i="4"/>
  <c r="I6" i="4"/>
  <c r="H6" i="4"/>
  <c r="J5" i="4"/>
  <c r="J31" i="4" s="1"/>
  <c r="I5" i="4"/>
  <c r="H5" i="4"/>
  <c r="I4" i="4"/>
  <c r="I29" i="4" s="1"/>
  <c r="H4" i="4"/>
  <c r="G32" i="4" l="1"/>
  <c r="J29" i="4"/>
  <c r="C31" i="4"/>
  <c r="C33" i="4" s="1"/>
  <c r="C35" i="4" s="1"/>
  <c r="G29" i="3" l="1"/>
  <c r="E29" i="3"/>
  <c r="D29" i="3"/>
  <c r="I28" i="3"/>
  <c r="I27" i="3"/>
  <c r="I25" i="3"/>
  <c r="I24" i="3"/>
  <c r="I22" i="3"/>
  <c r="I21" i="3"/>
  <c r="H21" i="3"/>
  <c r="I19" i="3"/>
  <c r="H19" i="3"/>
  <c r="I18" i="3"/>
  <c r="H18" i="3"/>
  <c r="I17" i="3"/>
  <c r="H17" i="3"/>
  <c r="I16" i="3"/>
  <c r="H16" i="3"/>
  <c r="I13" i="3"/>
  <c r="H13" i="3"/>
  <c r="J12" i="3"/>
  <c r="I12" i="3"/>
  <c r="H12" i="3"/>
  <c r="J11" i="3"/>
  <c r="I11" i="3"/>
  <c r="H11" i="3"/>
  <c r="J10" i="3"/>
  <c r="I10" i="3"/>
  <c r="H10" i="3"/>
  <c r="J9" i="3"/>
  <c r="I9" i="3"/>
  <c r="H9" i="3"/>
  <c r="J8" i="3"/>
  <c r="I8" i="3"/>
  <c r="H8" i="3"/>
  <c r="J7" i="3"/>
  <c r="J29" i="3" s="1"/>
  <c r="I7" i="3"/>
  <c r="H7" i="3"/>
  <c r="I6" i="3"/>
  <c r="H6" i="3"/>
  <c r="I5" i="3"/>
  <c r="H5" i="3"/>
  <c r="I4" i="3"/>
  <c r="I29" i="3" s="1"/>
  <c r="H4" i="3"/>
  <c r="H29" i="3" l="1"/>
  <c r="G29" i="2" l="1"/>
  <c r="H29" i="2" s="1"/>
  <c r="E29" i="2"/>
  <c r="D29" i="2"/>
  <c r="I28" i="2"/>
  <c r="I27" i="2"/>
  <c r="I25" i="2"/>
  <c r="I24" i="2"/>
  <c r="I22" i="2"/>
  <c r="I21" i="2"/>
  <c r="I19" i="2"/>
  <c r="H19" i="2"/>
  <c r="I18" i="2"/>
  <c r="H18" i="2"/>
  <c r="I17" i="2"/>
  <c r="H17" i="2"/>
  <c r="I16" i="2"/>
  <c r="H16" i="2"/>
  <c r="I13" i="2"/>
  <c r="H13" i="2"/>
  <c r="J12" i="2"/>
  <c r="J29" i="2" s="1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I29" i="2" s="1"/>
  <c r="H4" i="2"/>
  <c r="G21" i="1" l="1"/>
  <c r="H21" i="1" s="1"/>
  <c r="E21" i="1"/>
  <c r="D21" i="1"/>
  <c r="I20" i="1"/>
  <c r="H20" i="1"/>
  <c r="I19" i="1"/>
  <c r="H19" i="1"/>
  <c r="I18" i="1"/>
  <c r="H18" i="1"/>
  <c r="I17" i="1"/>
  <c r="H17" i="1"/>
  <c r="I16" i="1"/>
  <c r="H16" i="1"/>
  <c r="I15" i="1"/>
  <c r="H15" i="1"/>
  <c r="I13" i="1"/>
  <c r="H13" i="1"/>
  <c r="J12" i="1"/>
  <c r="J21" i="1" s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I21" i="1" s="1"/>
  <c r="H4" i="1"/>
</calcChain>
</file>

<file path=xl/comments1.xml><?xml version="1.0" encoding="utf-8"?>
<comments xmlns="http://schemas.openxmlformats.org/spreadsheetml/2006/main">
  <authors>
    <author>Windows User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Windows User :</t>
        </r>
        <r>
          <rPr>
            <sz val="9"/>
            <color indexed="81"/>
            <rFont val="Tahoma"/>
            <family val="2"/>
          </rPr>
          <t xml:space="preserve"> รอคณะกรรมการ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รอรายชื่อคณะกรรมการ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ประกาศแล้วนะ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 30 พ.ย.60</t>
        </r>
      </text>
    </comment>
  </commentList>
</comments>
</file>

<file path=xl/comments10.xml><?xml version="1.0" encoding="utf-8"?>
<comments xmlns="http://schemas.openxmlformats.org/spreadsheetml/2006/main">
  <authors>
    <author>Windows User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Windows User :</t>
        </r>
        <r>
          <rPr>
            <sz val="9"/>
            <color indexed="81"/>
            <rFont val="Tahoma"/>
            <family val="2"/>
          </rPr>
          <t xml:space="preserve"> รอคณะกรรมการ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รอรายชื่อคณะกรรมการ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ประกาศแล้วนะ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 30 พ.ย.60</t>
        </r>
      </text>
    </comment>
  </commentList>
</comments>
</file>

<file path=xl/comments11.xml><?xml version="1.0" encoding="utf-8"?>
<comments xmlns="http://schemas.openxmlformats.org/spreadsheetml/2006/main">
  <authors>
    <author>Windows User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Windows User :</t>
        </r>
        <r>
          <rPr>
            <sz val="9"/>
            <color indexed="81"/>
            <rFont val="Tahoma"/>
            <family val="2"/>
          </rPr>
          <t xml:space="preserve"> รอคณะกรรมการ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รอรายชื่อคณะกรรมการ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ประกาศแล้วนะ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 30 พ.ย.60</t>
        </r>
      </text>
    </comment>
  </commentList>
</comments>
</file>

<file path=xl/comments12.xml><?xml version="1.0" encoding="utf-8"?>
<comments xmlns="http://schemas.openxmlformats.org/spreadsheetml/2006/main">
  <authors>
    <author>Windows User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Windows User :</t>
        </r>
        <r>
          <rPr>
            <sz val="9"/>
            <color indexed="81"/>
            <rFont val="Tahoma"/>
            <family val="2"/>
          </rPr>
          <t xml:space="preserve"> รอคณะกรรมการ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รอรายชื่อคณะกรรมการ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ประกาศแล้วนะ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 30 พ.ย.60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Windows User :</t>
        </r>
        <r>
          <rPr>
            <sz val="9"/>
            <color indexed="81"/>
            <rFont val="Tahoma"/>
            <family val="2"/>
          </rPr>
          <t xml:space="preserve"> รอคณะกรรมการ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รอรายชื่อคณะกรรมการ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ประกาศแล้วนะ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 30 พ.ย.60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Windows User :</t>
        </r>
        <r>
          <rPr>
            <sz val="9"/>
            <color indexed="81"/>
            <rFont val="Tahoma"/>
            <family val="2"/>
          </rPr>
          <t xml:space="preserve"> รอคณะกรรมการ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รอรายชื่อคณะกรรมการ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ประกาศแล้วนะ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 30 พ.ย.60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Windows User :</t>
        </r>
        <r>
          <rPr>
            <sz val="9"/>
            <color indexed="81"/>
            <rFont val="Tahoma"/>
            <family val="2"/>
          </rPr>
          <t xml:space="preserve"> รอคณะกรรมการ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รอรายชื่อคณะกรรมการ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ประกาศแล้วนะ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 30 พ.ย.60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Windows User :</t>
        </r>
        <r>
          <rPr>
            <sz val="9"/>
            <color indexed="81"/>
            <rFont val="Tahoma"/>
            <family val="2"/>
          </rPr>
          <t xml:space="preserve"> รอคณะกรรมการ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รอรายชื่อคณะกรรมการ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ประกาศแล้วนะ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 30 พ.ย.60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Windows User :</t>
        </r>
        <r>
          <rPr>
            <sz val="9"/>
            <color indexed="81"/>
            <rFont val="Tahoma"/>
            <family val="2"/>
          </rPr>
          <t xml:space="preserve"> รอคณะกรรมการ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รอรายชื่อคณะกรรมการ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ประกาศแล้วนะ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 30 พ.ย.60</t>
        </r>
      </text>
    </comment>
  </commentList>
</comments>
</file>

<file path=xl/comments7.xml><?xml version="1.0" encoding="utf-8"?>
<comments xmlns="http://schemas.openxmlformats.org/spreadsheetml/2006/main">
  <authors>
    <author>Windows User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Windows User :</t>
        </r>
        <r>
          <rPr>
            <sz val="9"/>
            <color indexed="81"/>
            <rFont val="Tahoma"/>
            <family val="2"/>
          </rPr>
          <t xml:space="preserve"> รอคณะกรรมการ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รอรายชื่อคณะกรรมการ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ประกาศแล้วนะ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 30 พ.ย.60</t>
        </r>
      </text>
    </comment>
  </commentList>
</comments>
</file>

<file path=xl/comments8.xml><?xml version="1.0" encoding="utf-8"?>
<comments xmlns="http://schemas.openxmlformats.org/spreadsheetml/2006/main">
  <authors>
    <author>Windows User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Windows User :</t>
        </r>
        <r>
          <rPr>
            <sz val="9"/>
            <color indexed="81"/>
            <rFont val="Tahoma"/>
            <family val="2"/>
          </rPr>
          <t xml:space="preserve"> รอคณะกรรมการ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รอรายชื่อคณะกรรมการ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ประกาศแล้วนะ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 30 พ.ย.60</t>
        </r>
      </text>
    </comment>
  </commentList>
</comments>
</file>

<file path=xl/comments9.xml><?xml version="1.0" encoding="utf-8"?>
<comments xmlns="http://schemas.openxmlformats.org/spreadsheetml/2006/main">
  <authors>
    <author>Windows User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Windows User :</t>
        </r>
        <r>
          <rPr>
            <sz val="9"/>
            <color indexed="81"/>
            <rFont val="Tahoma"/>
            <family val="2"/>
          </rPr>
          <t xml:space="preserve"> รอคณะกรรมการ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รอรายชื่อคณะกรรมการ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ประกาศแล้วนะ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 30 พ.ย.60</t>
        </r>
      </text>
    </comment>
  </commentList>
</comments>
</file>

<file path=xl/sharedStrings.xml><?xml version="1.0" encoding="utf-8"?>
<sst xmlns="http://schemas.openxmlformats.org/spreadsheetml/2006/main" count="1134" uniqueCount="114">
  <si>
    <t>โครงการจังหวัดชลบุรีภายใต้แผนพัฒนาภาคตะวันออกประจำปีงบประมาณ พ.ศ.2561</t>
  </si>
  <si>
    <t>ลำดับ</t>
  </si>
  <si>
    <t>โครงการ</t>
  </si>
  <si>
    <t>งบประมาณ</t>
  </si>
  <si>
    <t>ลงนามสัญญาแล้ว/วงเงินตามสัญญา</t>
  </si>
  <si>
    <t>วันเริ่มต้น-
สิ้นสุดสัญญา</t>
  </si>
  <si>
    <t>เบิกจ่าย</t>
  </si>
  <si>
    <t>ร้อยละการเบิกจ่าย</t>
  </si>
  <si>
    <t>คงเหลือ</t>
  </si>
  <si>
    <t>เหลือจ่าย</t>
  </si>
  <si>
    <t>หน่วยดำเนินการ</t>
  </si>
  <si>
    <t>ขั้นตอนการดำเนินงาน</t>
  </si>
  <si>
    <t>โครงการการปรับปรุงซ่อมแซมถนนคอนกรีตเสริมเหล็ก พร้อมวางท่อระบายน้ำ ซอยสถาบัน หมู่ที่ 10 ตำบลหนองไม้แดง อำเภอเมืองชลบุรี จังหวัดชลบุรี พื้นที่ไม่น้อยกว่า 5,710 ตร.ม.</t>
  </si>
  <si>
    <t>สนง.โยธาธิการและผังเมืองจังหวัดชลบุรี</t>
  </si>
  <si>
    <t>ประกาศ</t>
  </si>
  <si>
    <t>โครงการก่อสร้างถนนคอนกรีตเสริมเหล็ก กว้าง 8.00 เมตร ยาว 3.000 กิโลเมตร หนา 0.20 เมตร และวางท่อระบายน้ำขนาดเส้นผ่านศูนย์กลาง 0.80 เมตร ตำบลตะเคียนเตี้ย อำเภอบางละมุง จังหวัดชลบุรี</t>
  </si>
  <si>
    <t>อำเภอบางละมุง</t>
  </si>
  <si>
    <t>โครงการก่อสร้างถนนคอนกรีตเสริมเหล็ก กว้าง 7.00 เมตร ยาว 950.00 เมตร หนา 0.20 เมตร พร้อมวางท่อระบายน้ำสาย สังกระเปี๋ยว-ปตท.หมู่ที่ 1 ตำบลตะเคียนเตี้ย อำเภอบางละมุง จังหวัดชลบุรี</t>
  </si>
  <si>
    <t>โครงการก่อสร้างถนนคอนกรีตเสริมเหล็ก กว้าง 10.00 เมตร หนา 0.15 เมตร ยาว 2.280 กิโลเมตร พร้อมระบบระบายน้ำ สายบ้านห้วยขวาง – บ้านมาบฟักทอง หมู่ที่ 7 ตำบลห้วยใหญ่ อำเภอบางละมุง จังหวัดชลบุรี</t>
  </si>
  <si>
    <t>พิจารณาผล</t>
  </si>
  <si>
    <t>โครงการก่อสร้างถนนคอนกรีตเสริมเหล็ก กว้าง 15.00 เมตร ยาว 1.320 กิโลเมตร หนา 0.20 เมตร  ถนนสายเทศบาล 1 (ตอนวัดห้วยใหญ่ – สามแยกบึง) หมู่ที่ 5 ตำบลห้วยใหญ่ อำเภอบางละมุง จังหวัดชลบุรี</t>
  </si>
  <si>
    <t xml:space="preserve"> </t>
  </si>
  <si>
    <t>โครงการก่อสร้างถนนคอนกรีตเสริมเหล็ก กว้าง 8.00 เมตร ยาว 1.912 กิโลเมตร หนา 0.20 เมตร หมู่ที่ 2 ตำบลหนองบอนแดง อำเภอบ้านบึง จังหวัดชลบุรี</t>
  </si>
  <si>
    <t>เริ่ม 27 พ.ย.60
สิ้นสุด 25 พ.ค.61</t>
  </si>
  <si>
    <t>อำเภอบ้านบึง</t>
  </si>
  <si>
    <t>ทำสัญญาแล้ว</t>
  </si>
  <si>
    <t>โครงการปรับปรุงถนนคอนกรีตเสริมเหล็ก กว้าง 6.00 เมตร ยาว 2.400 กิโลเมตร หนา 0.20 เมตร หมู่ที่ 1 ตำบลหนองเสือช้าง อำเภอหนองใหญ่ จังหวัดชลบุรี</t>
  </si>
  <si>
    <t>เริ่ม 30 พ.ย. 60 สิ่นสุด 29 พ.ค.61</t>
  </si>
  <si>
    <t>อำเภอหนองใหญ่</t>
  </si>
  <si>
    <t>โครงการก่อสร้างทุ่นผูกเรือลำเลียงสินค้า (เรือโป๊ะ) เพื่อเสริมสร้างความปลอดภัยทางทะเล (5 จุด)</t>
  </si>
  <si>
    <t>อำเภอเกาะสีชัง</t>
  </si>
  <si>
    <t xml:space="preserve"> โครงการปะการังเทียม เกาะสีชัง</t>
  </si>
  <si>
    <t>เริ่ม 20 พ.ย.60
สิ้นสุด 18 พ.ค.61</t>
  </si>
  <si>
    <t>โครงการค่าจ้างที่ปรึกษาโครงการศึกษาเพื่อกำหนดแนวทางและแผนปฏิบัติการเพื่อแก้ไขและควบคุมปัญหาการขนส่งอย่างยั่งยืน (อำเภอเมืองชลบุรี อำเภอศรีราชา เมืองพัทยา) จังหวัดชลบุรี</t>
  </si>
  <si>
    <t>สำนักงานจังหวัดชลบุรี</t>
  </si>
  <si>
    <t>TOR</t>
  </si>
  <si>
    <t>โครงการการดูแลรักษาความปลอดภัยนักท่องเที่ยวภาคตะวันออก</t>
  </si>
  <si>
    <t>กิจกรรมสายตรวจชายหาดและช่วยเหลือนักท่องเที่ยวทางทะเล</t>
  </si>
  <si>
    <t>ตำรวจภูธรจังหวัดชลบุรี</t>
  </si>
  <si>
    <t>จัดทำราคากลาง</t>
  </si>
  <si>
    <t>กิจกรรมอาสาสมัครพิทักษ์นักท่องเที่ยว</t>
  </si>
  <si>
    <t>งบดำเนินงาน</t>
  </si>
  <si>
    <t>กิจกรรมอบรมภาษาอังกฤษแก่ข้าราชการตำรวจเพื่อช่วยเหลือนักท่องเที่ยว</t>
  </si>
  <si>
    <t>กิจกรรมสายตรวจกู้ชีพ</t>
  </si>
  <si>
    <t>กิจกรรมหน่วยบริการเคลื่อนที่ Mobile Service Unit</t>
  </si>
  <si>
    <t>กิจกรรมสายตรวจทันใจ</t>
  </si>
  <si>
    <t>รวม 16 โครงการ</t>
  </si>
  <si>
    <t>เริ่มต้น27 ม.ค.61-
สิ้นสุด 2 ธ.ค.61</t>
  </si>
  <si>
    <t>ประกาศผู้ชนะ
รออุธรณ์</t>
  </si>
  <si>
    <t>เริ่ม 29 ม.ค.61
สิ้นสุด 25 พ.ย.61</t>
  </si>
  <si>
    <t>เริ่ม 25 ม.ค.61
สิ้นสุด 21 พ.ย.62</t>
  </si>
  <si>
    <t xml:space="preserve">กิจกรรมสายตรวจชายหาดและช่วยเหลือนักท่องเที่ยวทางทะเล </t>
  </si>
  <si>
    <t>เจ็ทสกี</t>
  </si>
  <si>
    <t>รถจักรยานยนต์ ขนาดไม่น้อยกว่า 250 ซีซี พร้อมอุปกรณ์</t>
  </si>
  <si>
    <t>รถโดยสาร ขนาด 12 ที่นั่ง (ดีเซล) พร้อมอุปกรณ์</t>
  </si>
  <si>
    <t>หมวกนิรภัยพร้อมกล้องบันทึก</t>
  </si>
  <si>
    <t>เริ่ม 2 ก.พ. 61
สิ้นสุด 10 ต.ค.61</t>
  </si>
  <si>
    <t>เริ่ม 13 ก.พ. 61
สิ้นสุด 11 ส.ค.61</t>
  </si>
  <si>
    <t>เริ่ม 25 ม.ค.61
สิ้นสุด 51พ.ย.61</t>
  </si>
  <si>
    <t>แล้วเสร็จ</t>
  </si>
  <si>
    <t>เริ่ม 27 ม.ค.61-
สิ้นสุด 2 ธ.ค.61</t>
  </si>
  <si>
    <t>เริ่ม 13 ก.พ.61
สิ้นสุด 10 ต.ค.61</t>
  </si>
  <si>
    <t>เริ่ม 13 ก.พ.61
สิ้นสุด 11 ส.ค.61</t>
  </si>
  <si>
    <t>เริ่ม 20 พ.ย.60
สิ้นสุด 18 เม.ย.61</t>
  </si>
  <si>
    <t>เริ่ม 3 มี.ค.61 -27 พ.ย.61</t>
  </si>
  <si>
    <t>เริ่มต้น 15 มี.ค.61
สิ้นสุด 13 ก.ค.61</t>
  </si>
  <si>
    <t>เริ่มต้น 14 มี.ค.61
สิ้นสุด 13 ก.ค.61</t>
  </si>
  <si>
    <t>เริ่มต้น 9 มี.ค.61
สิ้นสุด 7 ก.ค.61</t>
  </si>
  <si>
    <t>เริ่ม 16 มี.ค.61 สิ้นสุด 13 ก.ค.61</t>
  </si>
  <si>
    <t>เริ่มต้น 15 มี.ค.61
สิ้นสุด 30 ก.ค.61</t>
  </si>
  <si>
    <t>โครงการเงินเหลือจ่าย</t>
  </si>
  <si>
    <t>โครงการพัฒนาและปรับปรุงแหล่งท่องเที่ยวเชิงวัฒนธรรมชุมชนบางเสร่</t>
  </si>
  <si>
    <t>เริ่มต้น 26 ก.ค.61
สิ้นสุด 23 ก.ย.61</t>
  </si>
  <si>
    <t>วัฒนธรรมจังหวัดชลบุรี</t>
  </si>
  <si>
    <t>โครงการเสริมสร้างศักยภาพด้านคมนาคมและความปลอดภัยต่อประชาชน นักท่องเที่ยวภายในเขตอำเภอเมืองชลบุรี</t>
  </si>
  <si>
    <t>อำเภอเมืองชลบุรี</t>
  </si>
  <si>
    <t>ยกเลิกโครงการ</t>
  </si>
  <si>
    <t>โครงการติดตั้งโคมไฟถนนระบบพลังงานแสงอาทิตย์(โคมไฟโซลาร์เซลล์ 6 โคม) อำเภอเกาะสีชัง</t>
  </si>
  <si>
    <t>เริ่ม 28 ส.ค.61-สิ้นสุด 11 ต.ค.61</t>
  </si>
  <si>
    <t>โครงการติดตั้งโคมไฟถนนระบบพลังงานแสงอาทิตย์(โคมไฟโซลาร์เซลล์ 6 โคม) อำเภอบ่อทอง</t>
  </si>
  <si>
    <t>เริ่ม 28 ส.ค.61-สิ้นสุด 12 ต.ค.61</t>
  </si>
  <si>
    <t>อำเภอบ่อทอง</t>
  </si>
  <si>
    <t>โครงการติดตั้งโคมไฟถนนระบบพลังงานแสงอาทิตย์(โคมไฟโซลาร์เซลล์ 6 โคม) อำเภอหนองใหญ่</t>
  </si>
  <si>
    <t>เริ่ม 24 ส.ค.61-สิ้นสุด 12 ต.ค.61</t>
  </si>
  <si>
    <t xml:space="preserve">โครงการปรับปรุงถนนสายศาลเจ้าชากัวเอี๊ยะ ชุมชนที่ 8 (ซากัวเอี๊ยะ-ชวนใจ) ต.บ้านบึง อ.บ้านบึง </t>
  </si>
  <si>
    <t>เริ่ม 24 ก.ย.61-สิ้นสุด 21 ม.ค.62</t>
  </si>
  <si>
    <t>อยู่ระหว่างงดำเนินการ</t>
  </si>
  <si>
    <t>โครงการก่อสร้างถนนคอนกรีตเสริมเหล็ก ม.4 บ้านโขด จากส่วนนายสมศักดิ์ ถึงสะพาน คสล. (อบจ.) ต.วัดหลวง อ.พนัสนิคม</t>
  </si>
  <si>
    <t>เริ่ม 26 ก.ย.61-สิ้นสุด 9 ธ.ค.62</t>
  </si>
  <si>
    <t>อำเภอพนัสนิคม</t>
  </si>
  <si>
    <t>โครงการก่อสร้างถนนคอนกรีตเสริมเหล็กสายบ้านป่ายุบ - ห้วยมะระบริเวณบ้านหนองหิน ม. 4 ต.หนองไผ่แก้ว อ.บ้านบึง</t>
  </si>
  <si>
    <t>เริ่ม 24 ก.ย.61-สิ้นสุด 22 ธ.ค.63</t>
  </si>
  <si>
    <t>รวม 24 โครงการ</t>
  </si>
  <si>
    <t>ช</t>
  </si>
  <si>
    <t>โครงการรักษาความปลอดภัยความสงบเรียบร้อยและการป้องกันอาชญากรรมจังหวัดชลบุรี ปี 2561</t>
  </si>
  <si>
    <t>ที่ทำการปกครองจังหวัดชลบุรี</t>
  </si>
  <si>
    <t>โครการเพิ่มประสิทธิภาพการบริหารงานจังหวัดชลบุรีภายใต้แผนปฎิบัติราชการกลุ่มจังหวัดภาคตะวันออกประจำปีงบประมาณ พ.ศ.2561</t>
  </si>
  <si>
    <t>จังหวัดชลบุรี ข้อมูล ณ เดือนมิถุนายน 2561</t>
  </si>
  <si>
    <t>จังหวัดชลบุรี ข้อมูล ณ เดือนมกราคม 2561</t>
  </si>
  <si>
    <t>จังหวัดชลบุรี ข้อมูล ณ เดือนกุมภาพันธ์ 2561</t>
  </si>
  <si>
    <t>จังหวัดชลบุรี ข้อมูล ณ เดือนธันวาคม 2560</t>
  </si>
  <si>
    <t>จังหวัดชลบุรี ข้อมูล ณ เดือนมีนาคม2561</t>
  </si>
  <si>
    <t>จังหวัดชลบุรี ข้อมูล ณ เดือนเมษายน 2561</t>
  </si>
  <si>
    <t>จังหวัดชลบุรี ข้อมูล ณ เดือนพฤษภาคม 2561</t>
  </si>
  <si>
    <t>รอลงนาม</t>
  </si>
  <si>
    <t>รวม 20 โครงการ</t>
  </si>
  <si>
    <t xml:space="preserve">จัดทำ tor </t>
  </si>
  <si>
    <t>ราคากลาง</t>
  </si>
  <si>
    <t>จังหวัดชลบุรี ข้อมูล ณ เดือนกรกฎาคม 2561</t>
  </si>
  <si>
    <t>จังหวัดชลบุรี ข้อมูล ณ เดือนสิงหาคม 2561</t>
  </si>
  <si>
    <t>ก่อหนี้แล้ว</t>
  </si>
  <si>
    <t>จังหวัดชลบุรี ข้อมูล ณ เดือนกันยายน 2561</t>
  </si>
  <si>
    <t>จังหวัดชลบุรี ข้อมูล ณ เดือนพฤศจิกายน 2560</t>
  </si>
  <si>
    <t>จังหวัดชลบุรี ข้อมูล ณ เดือนตุลาคม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</si>
</sst>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theme="1"/>
      <name val="TH SarabunIT๙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TH SarabunIT๙"/>
      <family val="2"/>
    </font>
    <font>
      <sz val="16"/>
      <color rgb="FFFF0000"/>
      <name val="TH SarabunIT๙"/>
      <family val="2"/>
    </font>
    <font>
      <sz val="16"/>
      <color theme="0" tint="-4.9989318521683403E-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</cellStyleXfs>
  <cellXfs count="86">
    <xf numFmtId="0" fontId="0" fillId="0" borderId="0" xfId="0"/>
    <xf numFmtId="0" fontId="4" fillId="0" borderId="0" xfId="0" applyFont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3" fontId="7" fillId="0" borderId="2" xfId="0" applyNumberFormat="1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/>
    </xf>
    <xf numFmtId="3" fontId="6" fillId="0" borderId="2" xfId="0" applyNumberFormat="1" applyFont="1" applyFill="1" applyBorder="1"/>
    <xf numFmtId="3" fontId="6" fillId="0" borderId="2" xfId="0" applyNumberFormat="1" applyFont="1" applyFill="1" applyBorder="1" applyAlignment="1">
      <alignment horizontal="left" vertical="top" wrapText="1"/>
    </xf>
    <xf numFmtId="3" fontId="6" fillId="0" borderId="2" xfId="0" applyNumberFormat="1" applyFont="1" applyFill="1" applyBorder="1" applyAlignment="1">
      <alignment vertical="top"/>
    </xf>
    <xf numFmtId="0" fontId="4" fillId="0" borderId="0" xfId="0" applyFont="1"/>
    <xf numFmtId="0" fontId="6" fillId="0" borderId="2" xfId="0" applyFont="1" applyFill="1" applyBorder="1"/>
    <xf numFmtId="0" fontId="7" fillId="0" borderId="2" xfId="0" applyFont="1" applyFill="1" applyBorder="1" applyAlignment="1">
      <alignment vertical="top"/>
    </xf>
    <xf numFmtId="187" fontId="6" fillId="0" borderId="2" xfId="1" applyNumberFormat="1" applyFont="1" applyFill="1" applyBorder="1" applyAlignment="1">
      <alignment vertical="top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wrapText="1"/>
    </xf>
    <xf numFmtId="0" fontId="7" fillId="0" borderId="2" xfId="0" applyFont="1" applyBorder="1"/>
    <xf numFmtId="0" fontId="7" fillId="0" borderId="2" xfId="0" applyFont="1" applyBorder="1" applyAlignment="1">
      <alignment vertical="top"/>
    </xf>
    <xf numFmtId="187" fontId="6" fillId="0" borderId="2" xfId="1" applyNumberFormat="1" applyFont="1" applyFill="1" applyBorder="1"/>
    <xf numFmtId="0" fontId="8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/>
    </xf>
    <xf numFmtId="3" fontId="8" fillId="0" borderId="2" xfId="0" applyNumberFormat="1" applyFont="1" applyFill="1" applyBorder="1"/>
    <xf numFmtId="0" fontId="8" fillId="0" borderId="2" xfId="0" applyFont="1" applyFill="1" applyBorder="1"/>
    <xf numFmtId="0" fontId="8" fillId="0" borderId="2" xfId="0" applyFont="1" applyFill="1" applyBorder="1" applyAlignment="1">
      <alignment vertical="top" wrapText="1"/>
    </xf>
    <xf numFmtId="0" fontId="4" fillId="0" borderId="2" xfId="0" applyFont="1" applyBorder="1"/>
    <xf numFmtId="0" fontId="8" fillId="0" borderId="0" xfId="0" applyFont="1" applyFill="1" applyAlignment="1">
      <alignment vertical="top"/>
    </xf>
    <xf numFmtId="0" fontId="8" fillId="0" borderId="0" xfId="0" applyFont="1" applyFill="1"/>
    <xf numFmtId="4" fontId="8" fillId="0" borderId="0" xfId="0" applyNumberFormat="1" applyFont="1" applyFill="1"/>
    <xf numFmtId="0" fontId="8" fillId="0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3" fontId="7" fillId="2" borderId="2" xfId="0" applyNumberFormat="1" applyFont="1" applyFill="1" applyBorder="1" applyAlignment="1">
      <alignment vertical="top" wrapText="1"/>
    </xf>
    <xf numFmtId="0" fontId="6" fillId="2" borderId="2" xfId="0" applyFont="1" applyFill="1" applyBorder="1"/>
    <xf numFmtId="4" fontId="6" fillId="2" borderId="2" xfId="0" applyNumberFormat="1" applyFont="1" applyFill="1" applyBorder="1" applyAlignment="1">
      <alignment vertical="top" wrapText="1"/>
    </xf>
    <xf numFmtId="3" fontId="6" fillId="2" borderId="2" xfId="0" applyNumberFormat="1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/>
    <xf numFmtId="0" fontId="7" fillId="2" borderId="2" xfId="0" applyFont="1" applyFill="1" applyBorder="1" applyAlignment="1">
      <alignment vertical="top"/>
    </xf>
    <xf numFmtId="187" fontId="6" fillId="2" borderId="2" xfId="1" applyNumberFormat="1" applyFont="1" applyFill="1" applyBorder="1"/>
    <xf numFmtId="43" fontId="8" fillId="0" borderId="0" xfId="1" applyFont="1" applyFill="1"/>
    <xf numFmtId="14" fontId="8" fillId="0" borderId="0" xfId="0" applyNumberFormat="1" applyFont="1" applyFill="1" applyAlignment="1">
      <alignment vertical="top" wrapText="1"/>
    </xf>
    <xf numFmtId="3" fontId="8" fillId="0" borderId="0" xfId="0" applyNumberFormat="1" applyFont="1" applyFill="1"/>
    <xf numFmtId="0" fontId="6" fillId="0" borderId="2" xfId="0" applyFont="1" applyFill="1" applyBorder="1" applyAlignment="1">
      <alignment vertical="top"/>
    </xf>
    <xf numFmtId="43" fontId="4" fillId="0" borderId="0" xfId="1" applyFont="1"/>
    <xf numFmtId="43" fontId="8" fillId="0" borderId="0" xfId="0" applyNumberFormat="1" applyFont="1" applyFill="1"/>
    <xf numFmtId="187" fontId="4" fillId="0" borderId="0" xfId="1" applyNumberFormat="1" applyFont="1"/>
    <xf numFmtId="2" fontId="8" fillId="0" borderId="0" xfId="0" applyNumberFormat="1" applyFont="1" applyFill="1"/>
    <xf numFmtId="3" fontId="4" fillId="0" borderId="0" xfId="0" applyNumberFormat="1" applyFont="1"/>
    <xf numFmtId="187" fontId="4" fillId="0" borderId="0" xfId="0" applyNumberFormat="1" applyFont="1"/>
    <xf numFmtId="0" fontId="7" fillId="0" borderId="2" xfId="0" applyFont="1" applyFill="1" applyBorder="1"/>
    <xf numFmtId="187" fontId="6" fillId="0" borderId="2" xfId="0" applyNumberFormat="1" applyFont="1" applyFill="1" applyBorder="1" applyAlignment="1">
      <alignment vertical="top"/>
    </xf>
    <xf numFmtId="0" fontId="6" fillId="0" borderId="0" xfId="0" applyFont="1" applyFill="1" applyAlignment="1">
      <alignment wrapText="1"/>
    </xf>
    <xf numFmtId="43" fontId="6" fillId="0" borderId="2" xfId="1" applyFont="1" applyFill="1" applyBorder="1" applyAlignment="1">
      <alignment vertical="top"/>
    </xf>
    <xf numFmtId="187" fontId="6" fillId="0" borderId="2" xfId="1" applyNumberFormat="1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left" vertical="top" wrapText="1"/>
    </xf>
    <xf numFmtId="3" fontId="7" fillId="3" borderId="2" xfId="0" applyNumberFormat="1" applyFont="1" applyFill="1" applyBorder="1" applyAlignment="1">
      <alignment vertical="top" wrapText="1"/>
    </xf>
    <xf numFmtId="187" fontId="6" fillId="3" borderId="2" xfId="1" applyNumberFormat="1" applyFont="1" applyFill="1" applyBorder="1" applyAlignment="1">
      <alignment vertical="top"/>
    </xf>
    <xf numFmtId="0" fontId="6" fillId="3" borderId="2" xfId="0" applyFont="1" applyFill="1" applyBorder="1" applyAlignment="1">
      <alignment wrapText="1"/>
    </xf>
    <xf numFmtId="4" fontId="6" fillId="3" borderId="2" xfId="0" applyNumberFormat="1" applyFont="1" applyFill="1" applyBorder="1" applyAlignment="1">
      <alignment vertical="top" wrapText="1"/>
    </xf>
    <xf numFmtId="3" fontId="6" fillId="3" borderId="2" xfId="0" applyNumberFormat="1" applyFont="1" applyFill="1" applyBorder="1" applyAlignment="1">
      <alignment vertical="top" wrapText="1"/>
    </xf>
    <xf numFmtId="187" fontId="6" fillId="3" borderId="2" xfId="0" applyNumberFormat="1" applyFont="1" applyFill="1" applyBorder="1" applyAlignment="1">
      <alignment vertical="top"/>
    </xf>
    <xf numFmtId="0" fontId="6" fillId="3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vertical="top"/>
    </xf>
    <xf numFmtId="0" fontId="7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187" fontId="8" fillId="0" borderId="0" xfId="1" applyNumberFormat="1" applyFont="1" applyFill="1"/>
    <xf numFmtId="3" fontId="12" fillId="0" borderId="0" xfId="0" applyNumberFormat="1" applyFont="1" applyFill="1"/>
    <xf numFmtId="0" fontId="12" fillId="0" borderId="0" xfId="0" applyFont="1" applyFill="1"/>
    <xf numFmtId="4" fontId="12" fillId="0" borderId="0" xfId="0" applyNumberFormat="1" applyFont="1" applyFill="1"/>
    <xf numFmtId="0" fontId="13" fillId="0" borderId="0" xfId="0" applyFont="1" applyFill="1"/>
    <xf numFmtId="4" fontId="13" fillId="0" borderId="0" xfId="0" applyNumberFormat="1" applyFont="1" applyFill="1"/>
    <xf numFmtId="3" fontId="13" fillId="0" borderId="0" xfId="0" applyNumberFormat="1" applyFont="1" applyFill="1"/>
    <xf numFmtId="43" fontId="12" fillId="0" borderId="0" xfId="1" applyFont="1" applyFill="1"/>
    <xf numFmtId="0" fontId="6" fillId="3" borderId="2" xfId="0" applyFont="1" applyFill="1" applyBorder="1"/>
    <xf numFmtId="2" fontId="13" fillId="0" borderId="0" xfId="0" applyNumberFormat="1" applyFont="1" applyFill="1"/>
    <xf numFmtId="0" fontId="3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6">
    <cellStyle name="Comma" xfId="1" builtinId="3"/>
    <cellStyle name="Comma 2" xfId="2"/>
    <cellStyle name="Normal" xfId="0" builtinId="0"/>
    <cellStyle name="Normal 2" xfId="3"/>
    <cellStyle name="ปกติ 2" xfId="4"/>
    <cellStyle name="ปกติ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&#3591;&#3634;&#3609;&#3627;&#3609;&#3657;&#3634;&#3592;&#3629;&#3607;&#3633;&#3657;&#3591;&#3627;&#3617;&#3604;/&#3649;&#3612;&#3609;&#3611;&#3637;%202561/3.&#3612;&#3621;&#3585;&#3634;&#3619;&#3648;&#3610;&#3636;&#3585;&#3592;&#3656;&#3634;&#3618;&#3611;&#3637;%202561/2561%20&#3611;&#3585;&#3605;&#3636;/28.03.25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แบบ "/>
      <sheetName val="จังหวัดชลบุรี"/>
      <sheetName val="สรุปแบบ  (2)"/>
      <sheetName val="จังหวัดชลบุรี (2)"/>
      <sheetName val="จังหวัดชลบุรี (3)"/>
      <sheetName val="Sheet4"/>
    </sheetNames>
    <sheetDataSet>
      <sheetData sheetId="0"/>
      <sheetData sheetId="1"/>
      <sheetData sheetId="2"/>
      <sheetData sheetId="3">
        <row r="71">
          <cell r="H71">
            <v>62278847.900000006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L21"/>
  <sheetViews>
    <sheetView tabSelected="1" topLeftCell="B1" zoomScale="90" zoomScaleNormal="90" zoomScaleSheetLayoutView="85" workbookViewId="0">
      <selection activeCell="J21" sqref="J21"/>
    </sheetView>
  </sheetViews>
  <sheetFormatPr defaultRowHeight="20.25" x14ac:dyDescent="0.3"/>
  <cols>
    <col min="1" max="1" width="9.140625" style="17" hidden="1" customWidth="1"/>
    <col min="2" max="2" width="5.7109375" style="32" customWidth="1"/>
    <col min="3" max="3" width="36" style="33" customWidth="1"/>
    <col min="4" max="4" width="15.28515625" style="33" customWidth="1"/>
    <col min="5" max="6" width="15" style="33" customWidth="1"/>
    <col min="7" max="7" width="14.42578125" style="33" customWidth="1"/>
    <col min="8" max="8" width="9.28515625" style="33" customWidth="1"/>
    <col min="9" max="9" width="16.7109375" style="34" customWidth="1"/>
    <col min="10" max="10" width="13.140625" style="33" customWidth="1"/>
    <col min="11" max="11" width="15.140625" style="35" customWidth="1"/>
    <col min="12" max="12" width="15.28515625" style="17" customWidth="1"/>
    <col min="13" max="13" width="18.42578125" style="17" customWidth="1"/>
    <col min="14" max="16384" width="9.140625" style="17"/>
  </cols>
  <sheetData>
    <row r="1" spans="2:12" s="1" customFormat="1" ht="20.25" customHeight="1" x14ac:dyDescent="0.2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2" s="1" customFormat="1" ht="20.25" customHeight="1" x14ac:dyDescent="0.2">
      <c r="B2" s="85" t="s">
        <v>113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2" s="1" customFormat="1" ht="60.75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2" s="1" customFormat="1" ht="75" x14ac:dyDescent="0.2">
      <c r="B4" s="6">
        <v>1</v>
      </c>
      <c r="C4" s="7" t="s">
        <v>12</v>
      </c>
      <c r="D4" s="8">
        <v>8820000</v>
      </c>
      <c r="E4" s="9"/>
      <c r="F4" s="9"/>
      <c r="G4" s="9"/>
      <c r="H4" s="10">
        <f>G4*100/D4</f>
        <v>0</v>
      </c>
      <c r="I4" s="9">
        <f>D4-G4</f>
        <v>8820000</v>
      </c>
      <c r="J4" s="9"/>
      <c r="K4" s="11" t="s">
        <v>13</v>
      </c>
      <c r="L4" s="12" t="s">
        <v>39</v>
      </c>
    </row>
    <row r="5" spans="2:12" ht="93.75" x14ac:dyDescent="0.3">
      <c r="B5" s="13">
        <v>2</v>
      </c>
      <c r="C5" s="7" t="s">
        <v>15</v>
      </c>
      <c r="D5" s="8">
        <v>39200000</v>
      </c>
      <c r="E5" s="14"/>
      <c r="F5" s="14"/>
      <c r="G5" s="14"/>
      <c r="H5" s="10">
        <f t="shared" ref="H5:H21" si="0">G5*100/D5</f>
        <v>0</v>
      </c>
      <c r="I5" s="9">
        <f t="shared" ref="I5:I20" si="1">D5-G5</f>
        <v>39200000</v>
      </c>
      <c r="J5" s="14"/>
      <c r="K5" s="15" t="s">
        <v>16</v>
      </c>
      <c r="L5" s="16" t="s">
        <v>39</v>
      </c>
    </row>
    <row r="6" spans="2:12" ht="93.75" x14ac:dyDescent="0.3">
      <c r="B6" s="13">
        <v>3</v>
      </c>
      <c r="C6" s="7" t="s">
        <v>17</v>
      </c>
      <c r="D6" s="8">
        <v>19110000</v>
      </c>
      <c r="E6" s="18"/>
      <c r="F6" s="18"/>
      <c r="G6" s="18"/>
      <c r="H6" s="10">
        <f t="shared" si="0"/>
        <v>0</v>
      </c>
      <c r="I6" s="9">
        <f t="shared" si="1"/>
        <v>19110000</v>
      </c>
      <c r="J6" s="18"/>
      <c r="K6" s="11" t="s">
        <v>16</v>
      </c>
      <c r="L6" s="19" t="s">
        <v>39</v>
      </c>
    </row>
    <row r="7" spans="2:12" ht="93.75" x14ac:dyDescent="0.3">
      <c r="B7" s="6">
        <v>4</v>
      </c>
      <c r="C7" s="7" t="s">
        <v>18</v>
      </c>
      <c r="D7" s="8">
        <v>33593400</v>
      </c>
      <c r="E7" s="18"/>
      <c r="F7" s="18"/>
      <c r="G7" s="18"/>
      <c r="H7" s="10">
        <f t="shared" si="0"/>
        <v>0</v>
      </c>
      <c r="I7" s="9">
        <f t="shared" si="1"/>
        <v>33593400</v>
      </c>
      <c r="J7" s="14"/>
      <c r="K7" s="11" t="s">
        <v>16</v>
      </c>
      <c r="L7" s="19" t="s">
        <v>39</v>
      </c>
    </row>
    <row r="8" spans="2:12" ht="93.75" x14ac:dyDescent="0.3">
      <c r="B8" s="13">
        <v>5</v>
      </c>
      <c r="C8" s="7" t="s">
        <v>20</v>
      </c>
      <c r="D8" s="8">
        <v>34151000</v>
      </c>
      <c r="E8" s="18"/>
      <c r="F8" s="18"/>
      <c r="G8" s="18"/>
      <c r="H8" s="10">
        <f t="shared" si="0"/>
        <v>0</v>
      </c>
      <c r="I8" s="9">
        <f t="shared" si="1"/>
        <v>34151000</v>
      </c>
      <c r="J8" s="14" t="s">
        <v>21</v>
      </c>
      <c r="K8" s="11" t="s">
        <v>16</v>
      </c>
      <c r="L8" s="19" t="s">
        <v>39</v>
      </c>
    </row>
    <row r="9" spans="2:12" ht="75" x14ac:dyDescent="0.3">
      <c r="B9" s="13">
        <v>6</v>
      </c>
      <c r="C9" s="7" t="s">
        <v>22</v>
      </c>
      <c r="D9" s="8">
        <v>9800000</v>
      </c>
      <c r="E9" s="20"/>
      <c r="F9" s="21"/>
      <c r="G9" s="18"/>
      <c r="H9" s="10">
        <f t="shared" si="0"/>
        <v>0</v>
      </c>
      <c r="I9" s="9">
        <f t="shared" si="1"/>
        <v>9800000</v>
      </c>
      <c r="J9" s="18"/>
      <c r="K9" s="11" t="s">
        <v>24</v>
      </c>
      <c r="L9" s="19" t="s">
        <v>39</v>
      </c>
    </row>
    <row r="10" spans="2:12" ht="75" x14ac:dyDescent="0.3">
      <c r="B10" s="6">
        <v>7</v>
      </c>
      <c r="C10" s="7" t="s">
        <v>26</v>
      </c>
      <c r="D10" s="8">
        <v>13244700</v>
      </c>
      <c r="E10" s="16"/>
      <c r="F10" s="21"/>
      <c r="G10" s="18"/>
      <c r="H10" s="10">
        <f t="shared" si="0"/>
        <v>0</v>
      </c>
      <c r="I10" s="9">
        <f t="shared" si="1"/>
        <v>13244700</v>
      </c>
      <c r="J10" s="18"/>
      <c r="K10" s="11" t="s">
        <v>28</v>
      </c>
      <c r="L10" s="19" t="s">
        <v>39</v>
      </c>
    </row>
    <row r="11" spans="2:12" ht="56.25" x14ac:dyDescent="0.3">
      <c r="B11" s="13">
        <v>8</v>
      </c>
      <c r="C11" s="7" t="s">
        <v>29</v>
      </c>
      <c r="D11" s="8">
        <v>28371000</v>
      </c>
      <c r="E11" s="18"/>
      <c r="F11" s="18"/>
      <c r="G11" s="18"/>
      <c r="H11" s="10">
        <f t="shared" si="0"/>
        <v>0</v>
      </c>
      <c r="I11" s="9">
        <f t="shared" si="1"/>
        <v>28371000</v>
      </c>
      <c r="J11" s="18"/>
      <c r="K11" s="11" t="s">
        <v>30</v>
      </c>
      <c r="L11" s="19" t="s">
        <v>39</v>
      </c>
    </row>
    <row r="12" spans="2:12" x14ac:dyDescent="0.3">
      <c r="B12" s="6">
        <v>9</v>
      </c>
      <c r="C12" s="7" t="s">
        <v>31</v>
      </c>
      <c r="D12" s="8">
        <v>9900000</v>
      </c>
      <c r="E12" s="20"/>
      <c r="F12" s="22"/>
      <c r="G12" s="20"/>
      <c r="H12" s="10">
        <f>G12*100/D12</f>
        <v>0</v>
      </c>
      <c r="I12" s="9">
        <f>D12-G12</f>
        <v>9900000</v>
      </c>
      <c r="J12" s="16">
        <f>D12-E12</f>
        <v>9900000</v>
      </c>
      <c r="K12" s="11" t="s">
        <v>30</v>
      </c>
      <c r="L12" s="19" t="s">
        <v>39</v>
      </c>
    </row>
    <row r="13" spans="2:12" ht="93.75" x14ac:dyDescent="0.3">
      <c r="B13" s="13">
        <v>10</v>
      </c>
      <c r="C13" s="7" t="s">
        <v>33</v>
      </c>
      <c r="D13" s="8">
        <v>12000000</v>
      </c>
      <c r="E13" s="18"/>
      <c r="F13" s="18"/>
      <c r="G13" s="18"/>
      <c r="H13" s="10">
        <f t="shared" si="0"/>
        <v>0</v>
      </c>
      <c r="I13" s="9">
        <f t="shared" si="1"/>
        <v>12000000</v>
      </c>
      <c r="J13" s="18"/>
      <c r="K13" s="11" t="s">
        <v>34</v>
      </c>
      <c r="L13" s="19" t="s">
        <v>35</v>
      </c>
    </row>
    <row r="14" spans="2:12" ht="37.5" x14ac:dyDescent="0.3">
      <c r="B14" s="6"/>
      <c r="C14" s="7" t="s">
        <v>36</v>
      </c>
      <c r="D14" s="8"/>
      <c r="E14" s="18"/>
      <c r="F14" s="18"/>
      <c r="G14" s="18"/>
      <c r="H14" s="10"/>
      <c r="I14" s="9"/>
      <c r="J14" s="18"/>
      <c r="K14" s="11"/>
      <c r="L14" s="23"/>
    </row>
    <row r="15" spans="2:12" ht="37.5" x14ac:dyDescent="0.3">
      <c r="B15" s="6">
        <v>11</v>
      </c>
      <c r="C15" s="7" t="s">
        <v>37</v>
      </c>
      <c r="D15" s="8">
        <v>9951900</v>
      </c>
      <c r="E15" s="18"/>
      <c r="F15" s="18"/>
      <c r="G15" s="18"/>
      <c r="H15" s="10">
        <f t="shared" si="0"/>
        <v>0</v>
      </c>
      <c r="I15" s="9">
        <f t="shared" si="1"/>
        <v>9951900</v>
      </c>
      <c r="J15" s="18"/>
      <c r="K15" s="11" t="s">
        <v>38</v>
      </c>
      <c r="L15" s="24" t="s">
        <v>39</v>
      </c>
    </row>
    <row r="16" spans="2:12" ht="37.5" x14ac:dyDescent="0.3">
      <c r="B16" s="6">
        <v>12</v>
      </c>
      <c r="C16" s="7" t="s">
        <v>40</v>
      </c>
      <c r="D16" s="8">
        <v>3842250</v>
      </c>
      <c r="E16" s="18"/>
      <c r="F16" s="18"/>
      <c r="G16" s="18"/>
      <c r="H16" s="10">
        <f t="shared" si="0"/>
        <v>0</v>
      </c>
      <c r="I16" s="9">
        <f t="shared" si="1"/>
        <v>3842250</v>
      </c>
      <c r="J16" s="18"/>
      <c r="K16" s="11" t="s">
        <v>38</v>
      </c>
      <c r="L16" s="24" t="s">
        <v>41</v>
      </c>
    </row>
    <row r="17" spans="2:12" ht="37.5" x14ac:dyDescent="0.3">
      <c r="B17" s="6">
        <v>13</v>
      </c>
      <c r="C17" s="7" t="s">
        <v>42</v>
      </c>
      <c r="D17" s="8">
        <v>3061800</v>
      </c>
      <c r="E17" s="18"/>
      <c r="F17" s="18"/>
      <c r="G17" s="18"/>
      <c r="H17" s="10">
        <f>G17*100/D17</f>
        <v>0</v>
      </c>
      <c r="I17" s="9">
        <f t="shared" si="1"/>
        <v>3061800</v>
      </c>
      <c r="J17" s="18"/>
      <c r="K17" s="11" t="s">
        <v>38</v>
      </c>
      <c r="L17" s="24" t="s">
        <v>41</v>
      </c>
    </row>
    <row r="18" spans="2:12" ht="37.5" x14ac:dyDescent="0.3">
      <c r="B18" s="6">
        <v>14</v>
      </c>
      <c r="C18" s="7" t="s">
        <v>43</v>
      </c>
      <c r="D18" s="8">
        <v>10215660</v>
      </c>
      <c r="E18" s="18"/>
      <c r="F18" s="18"/>
      <c r="G18" s="25"/>
      <c r="H18" s="10">
        <f t="shared" si="0"/>
        <v>0</v>
      </c>
      <c r="I18" s="9">
        <f t="shared" si="1"/>
        <v>10215660</v>
      </c>
      <c r="J18" s="18"/>
      <c r="K18" s="11" t="s">
        <v>38</v>
      </c>
      <c r="L18" s="24" t="s">
        <v>39</v>
      </c>
    </row>
    <row r="19" spans="2:12" ht="37.5" x14ac:dyDescent="0.3">
      <c r="B19" s="6">
        <v>15</v>
      </c>
      <c r="C19" s="7" t="s">
        <v>44</v>
      </c>
      <c r="D19" s="8">
        <v>1960790</v>
      </c>
      <c r="E19" s="18"/>
      <c r="F19" s="18"/>
      <c r="G19" s="18"/>
      <c r="H19" s="10">
        <f t="shared" si="0"/>
        <v>0</v>
      </c>
      <c r="I19" s="9">
        <f t="shared" si="1"/>
        <v>1960790</v>
      </c>
      <c r="J19" s="18"/>
      <c r="K19" s="11" t="s">
        <v>38</v>
      </c>
      <c r="L19" s="24" t="s">
        <v>39</v>
      </c>
    </row>
    <row r="20" spans="2:12" ht="37.5" x14ac:dyDescent="0.3">
      <c r="B20" s="6">
        <v>16</v>
      </c>
      <c r="C20" s="7" t="s">
        <v>45</v>
      </c>
      <c r="D20" s="8">
        <v>2402400</v>
      </c>
      <c r="E20" s="18"/>
      <c r="F20" s="18"/>
      <c r="G20" s="18"/>
      <c r="H20" s="10">
        <f t="shared" si="0"/>
        <v>0</v>
      </c>
      <c r="I20" s="9">
        <f t="shared" si="1"/>
        <v>2402400</v>
      </c>
      <c r="J20" s="18"/>
      <c r="K20" s="11" t="s">
        <v>38</v>
      </c>
      <c r="L20" s="24" t="s">
        <v>39</v>
      </c>
    </row>
    <row r="21" spans="2:12" x14ac:dyDescent="0.3">
      <c r="B21" s="26"/>
      <c r="C21" s="27" t="s">
        <v>46</v>
      </c>
      <c r="D21" s="28">
        <f>SUM(D4:D20)</f>
        <v>239624900</v>
      </c>
      <c r="E21" s="28">
        <f>SUM(E4:E20)</f>
        <v>0</v>
      </c>
      <c r="F21" s="29"/>
      <c r="G21" s="28">
        <f>SUM(G4:G20)</f>
        <v>0</v>
      </c>
      <c r="H21" s="10">
        <f t="shared" si="0"/>
        <v>0</v>
      </c>
      <c r="I21" s="28">
        <f>SUM(I4:I16)</f>
        <v>221984250</v>
      </c>
      <c r="J21" s="28"/>
      <c r="K21" s="30"/>
      <c r="L21" s="31"/>
    </row>
  </sheetData>
  <autoFilter ref="K1:K4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8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L41"/>
  <sheetViews>
    <sheetView topLeftCell="B31" zoomScale="90" zoomScaleNormal="90" zoomScaleSheetLayoutView="85" workbookViewId="0">
      <selection activeCell="H43" sqref="H43"/>
    </sheetView>
  </sheetViews>
  <sheetFormatPr defaultRowHeight="20.25" x14ac:dyDescent="0.3"/>
  <cols>
    <col min="1" max="1" width="9.140625" style="17" hidden="1" customWidth="1"/>
    <col min="2" max="2" width="5.7109375" style="32" customWidth="1"/>
    <col min="3" max="3" width="36" style="33" customWidth="1"/>
    <col min="4" max="4" width="15.28515625" style="33" customWidth="1"/>
    <col min="5" max="6" width="15" style="33" customWidth="1"/>
    <col min="7" max="7" width="14.42578125" style="33" customWidth="1"/>
    <col min="8" max="8" width="9.28515625" style="33" customWidth="1"/>
    <col min="9" max="9" width="16.7109375" style="34" customWidth="1"/>
    <col min="10" max="10" width="14.5703125" style="33" customWidth="1"/>
    <col min="11" max="11" width="15.140625" style="35" customWidth="1"/>
    <col min="12" max="12" width="15.28515625" style="17" customWidth="1"/>
    <col min="13" max="16384" width="9.140625" style="17"/>
  </cols>
  <sheetData>
    <row r="1" spans="2:12" s="1" customFormat="1" ht="20.25" customHeight="1" x14ac:dyDescent="0.2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2" s="1" customFormat="1" ht="20.25" customHeight="1" x14ac:dyDescent="0.2">
      <c r="B2" s="85" t="s">
        <v>108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2" s="1" customFormat="1" ht="60.75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2" s="1" customFormat="1" ht="75" x14ac:dyDescent="0.2">
      <c r="B4" s="6">
        <v>1</v>
      </c>
      <c r="C4" s="7" t="s">
        <v>12</v>
      </c>
      <c r="D4" s="8">
        <v>8820000</v>
      </c>
      <c r="E4" s="9">
        <v>7250000</v>
      </c>
      <c r="F4" s="9" t="s">
        <v>60</v>
      </c>
      <c r="G4" s="9"/>
      <c r="H4" s="10">
        <f>G4*100/D4</f>
        <v>0</v>
      </c>
      <c r="I4" s="9">
        <f>D4-G4</f>
        <v>8820000</v>
      </c>
      <c r="J4" s="9">
        <v>1570000</v>
      </c>
      <c r="K4" s="11" t="s">
        <v>13</v>
      </c>
      <c r="L4" s="12" t="s">
        <v>25</v>
      </c>
    </row>
    <row r="5" spans="2:12" ht="93.75" x14ac:dyDescent="0.3">
      <c r="B5" s="13">
        <v>2</v>
      </c>
      <c r="C5" s="7" t="s">
        <v>15</v>
      </c>
      <c r="D5" s="8">
        <f>39200000-7408000-2000000</f>
        <v>29792000</v>
      </c>
      <c r="E5" s="16">
        <v>29792000</v>
      </c>
      <c r="F5" s="9" t="s">
        <v>61</v>
      </c>
      <c r="G5" s="16">
        <v>3575040</v>
      </c>
      <c r="H5" s="10">
        <f t="shared" ref="H5:H18" si="0">G5*100/D5</f>
        <v>12</v>
      </c>
      <c r="I5" s="9">
        <f>D5-G5</f>
        <v>26216960</v>
      </c>
      <c r="J5" s="16">
        <f>D5-E5</f>
        <v>0</v>
      </c>
      <c r="K5" s="15" t="s">
        <v>16</v>
      </c>
      <c r="L5" s="12" t="s">
        <v>25</v>
      </c>
    </row>
    <row r="6" spans="2:12" ht="93.75" x14ac:dyDescent="0.3">
      <c r="B6" s="13">
        <v>3</v>
      </c>
      <c r="C6" s="7" t="s">
        <v>17</v>
      </c>
      <c r="D6" s="8">
        <f>19110000-592000-4074000</f>
        <v>14444000</v>
      </c>
      <c r="E6" s="20">
        <v>14444000</v>
      </c>
      <c r="F6" s="21" t="s">
        <v>62</v>
      </c>
      <c r="G6" s="20">
        <v>4333200</v>
      </c>
      <c r="H6" s="10">
        <f t="shared" si="0"/>
        <v>30</v>
      </c>
      <c r="I6" s="9">
        <f>D6-G6</f>
        <v>10110800</v>
      </c>
      <c r="J6" s="16">
        <f t="shared" ref="J6:J12" si="1">D6-E6</f>
        <v>0</v>
      </c>
      <c r="K6" s="11" t="s">
        <v>16</v>
      </c>
      <c r="L6" s="12" t="s">
        <v>25</v>
      </c>
    </row>
    <row r="7" spans="2:12" ht="93.75" x14ac:dyDescent="0.3">
      <c r="B7" s="6">
        <v>4</v>
      </c>
      <c r="C7" s="7" t="s">
        <v>18</v>
      </c>
      <c r="D7" s="8">
        <f>33593400-9793400</f>
        <v>23800000</v>
      </c>
      <c r="E7" s="20">
        <v>23800000</v>
      </c>
      <c r="F7" s="21" t="s">
        <v>49</v>
      </c>
      <c r="G7" s="20">
        <v>14280000</v>
      </c>
      <c r="H7" s="10">
        <f t="shared" si="0"/>
        <v>60</v>
      </c>
      <c r="I7" s="9">
        <f t="shared" ref="I7:I31" si="2">D7-G7</f>
        <v>9520000</v>
      </c>
      <c r="J7" s="16">
        <f>D7-E7</f>
        <v>0</v>
      </c>
      <c r="K7" s="11" t="s">
        <v>16</v>
      </c>
      <c r="L7" s="19" t="s">
        <v>25</v>
      </c>
    </row>
    <row r="8" spans="2:12" ht="93.75" x14ac:dyDescent="0.3">
      <c r="B8" s="13">
        <v>5</v>
      </c>
      <c r="C8" s="7" t="s">
        <v>20</v>
      </c>
      <c r="D8" s="8">
        <f>34151000-6132600-2898400</f>
        <v>25120000</v>
      </c>
      <c r="E8" s="20">
        <v>25120000</v>
      </c>
      <c r="F8" s="21" t="s">
        <v>50</v>
      </c>
      <c r="G8" s="18"/>
      <c r="H8" s="10">
        <f t="shared" si="0"/>
        <v>0</v>
      </c>
      <c r="I8" s="9">
        <f t="shared" si="2"/>
        <v>25120000</v>
      </c>
      <c r="J8" s="16">
        <f t="shared" si="1"/>
        <v>0</v>
      </c>
      <c r="K8" s="11" t="s">
        <v>16</v>
      </c>
      <c r="L8" s="19" t="s">
        <v>25</v>
      </c>
    </row>
    <row r="9" spans="2:12" ht="75" x14ac:dyDescent="0.3">
      <c r="B9" s="13">
        <v>6</v>
      </c>
      <c r="C9" s="7" t="s">
        <v>22</v>
      </c>
      <c r="D9" s="8">
        <f>9800000-2310000</f>
        <v>7490000</v>
      </c>
      <c r="E9" s="20">
        <v>7490000</v>
      </c>
      <c r="F9" s="21" t="s">
        <v>23</v>
      </c>
      <c r="G9" s="20">
        <v>7490000</v>
      </c>
      <c r="H9" s="10">
        <f t="shared" si="0"/>
        <v>100</v>
      </c>
      <c r="I9" s="9">
        <f t="shared" si="2"/>
        <v>0</v>
      </c>
      <c r="J9" s="16">
        <f t="shared" si="1"/>
        <v>0</v>
      </c>
      <c r="K9" s="11" t="s">
        <v>24</v>
      </c>
      <c r="L9" s="19" t="s">
        <v>59</v>
      </c>
    </row>
    <row r="10" spans="2:12" ht="75" x14ac:dyDescent="0.3">
      <c r="B10" s="6">
        <v>7</v>
      </c>
      <c r="C10" s="7" t="s">
        <v>26</v>
      </c>
      <c r="D10" s="8">
        <v>13244700</v>
      </c>
      <c r="E10" s="16">
        <v>13200000</v>
      </c>
      <c r="F10" s="21" t="s">
        <v>27</v>
      </c>
      <c r="G10" s="20">
        <v>13200000</v>
      </c>
      <c r="H10" s="10">
        <f t="shared" si="0"/>
        <v>99.662506512038775</v>
      </c>
      <c r="I10" s="9">
        <f t="shared" si="2"/>
        <v>44700</v>
      </c>
      <c r="J10" s="16">
        <f t="shared" si="1"/>
        <v>44700</v>
      </c>
      <c r="K10" s="11" t="s">
        <v>28</v>
      </c>
      <c r="L10" s="19" t="s">
        <v>59</v>
      </c>
    </row>
    <row r="11" spans="2:12" ht="56.25" x14ac:dyDescent="0.3">
      <c r="B11" s="13">
        <v>8</v>
      </c>
      <c r="C11" s="7" t="s">
        <v>29</v>
      </c>
      <c r="D11" s="8">
        <f>28371000-1442200</f>
        <v>26928800</v>
      </c>
      <c r="E11" s="20">
        <v>25301000</v>
      </c>
      <c r="F11" s="21" t="s">
        <v>63</v>
      </c>
      <c r="G11" s="20">
        <v>25301000</v>
      </c>
      <c r="H11" s="10">
        <f t="shared" si="0"/>
        <v>93.955170672291374</v>
      </c>
      <c r="I11" s="9">
        <f t="shared" si="2"/>
        <v>1627800</v>
      </c>
      <c r="J11" s="16">
        <f t="shared" si="1"/>
        <v>1627800</v>
      </c>
      <c r="K11" s="11" t="s">
        <v>30</v>
      </c>
      <c r="L11" s="19" t="s">
        <v>59</v>
      </c>
    </row>
    <row r="12" spans="2:12" ht="37.5" x14ac:dyDescent="0.3">
      <c r="B12" s="6">
        <v>9</v>
      </c>
      <c r="C12" s="7" t="s">
        <v>31</v>
      </c>
      <c r="D12" s="8">
        <v>9900000</v>
      </c>
      <c r="E12" s="20">
        <v>9850000</v>
      </c>
      <c r="F12" s="22" t="s">
        <v>32</v>
      </c>
      <c r="G12" s="20">
        <v>9850000</v>
      </c>
      <c r="H12" s="10">
        <f>G12*100/D12</f>
        <v>99.494949494949495</v>
      </c>
      <c r="I12" s="9">
        <f>D12-G12</f>
        <v>50000</v>
      </c>
      <c r="J12" s="16">
        <f t="shared" si="1"/>
        <v>50000</v>
      </c>
      <c r="K12" s="11" t="s">
        <v>30</v>
      </c>
      <c r="L12" s="19" t="s">
        <v>25</v>
      </c>
    </row>
    <row r="13" spans="2:12" ht="93.75" x14ac:dyDescent="0.3">
      <c r="B13" s="13">
        <v>10</v>
      </c>
      <c r="C13" s="7" t="s">
        <v>33</v>
      </c>
      <c r="D13" s="8">
        <v>12000000</v>
      </c>
      <c r="E13" s="20">
        <v>11930000</v>
      </c>
      <c r="F13" s="21" t="s">
        <v>64</v>
      </c>
      <c r="G13" s="20">
        <v>2982500</v>
      </c>
      <c r="H13" s="10">
        <f t="shared" si="0"/>
        <v>24.854166666666668</v>
      </c>
      <c r="I13" s="9">
        <f>D13-G13</f>
        <v>9017500</v>
      </c>
      <c r="J13" s="20">
        <f>D13-E13</f>
        <v>70000</v>
      </c>
      <c r="K13" s="11" t="s">
        <v>34</v>
      </c>
      <c r="L13" s="19" t="s">
        <v>25</v>
      </c>
    </row>
    <row r="14" spans="2:12" ht="37.5" x14ac:dyDescent="0.3">
      <c r="B14" s="36"/>
      <c r="C14" s="37" t="s">
        <v>36</v>
      </c>
      <c r="D14" s="38"/>
      <c r="E14" s="39"/>
      <c r="F14" s="39"/>
      <c r="G14" s="39"/>
      <c r="H14" s="40"/>
      <c r="I14" s="41"/>
      <c r="J14" s="39"/>
      <c r="K14" s="42"/>
      <c r="L14" s="43"/>
    </row>
    <row r="15" spans="2:12" ht="37.5" x14ac:dyDescent="0.3">
      <c r="B15" s="36">
        <v>11</v>
      </c>
      <c r="C15" s="37" t="s">
        <v>51</v>
      </c>
      <c r="D15" s="38"/>
      <c r="E15" s="39"/>
      <c r="F15" s="39"/>
      <c r="G15" s="39"/>
      <c r="H15" s="40"/>
      <c r="I15" s="41"/>
      <c r="J15" s="39"/>
      <c r="K15" s="42"/>
      <c r="L15" s="44"/>
    </row>
    <row r="16" spans="2:12" ht="37.5" x14ac:dyDescent="0.3">
      <c r="B16" s="6"/>
      <c r="C16" s="7" t="s">
        <v>41</v>
      </c>
      <c r="D16" s="8">
        <v>6351900</v>
      </c>
      <c r="E16" s="14"/>
      <c r="F16" s="18"/>
      <c r="G16" s="18"/>
      <c r="H16" s="10">
        <f t="shared" si="0"/>
        <v>0</v>
      </c>
      <c r="I16" s="9">
        <f>D16-G16</f>
        <v>6351900</v>
      </c>
      <c r="J16" s="18"/>
      <c r="K16" s="11" t="s">
        <v>38</v>
      </c>
      <c r="L16" s="24" t="s">
        <v>41</v>
      </c>
    </row>
    <row r="17" spans="2:12" ht="56.25" x14ac:dyDescent="0.3">
      <c r="B17" s="6"/>
      <c r="C17" s="7" t="s">
        <v>52</v>
      </c>
      <c r="D17" s="8">
        <v>3600000</v>
      </c>
      <c r="E17" s="20">
        <v>3600000</v>
      </c>
      <c r="F17" s="21" t="s">
        <v>65</v>
      </c>
      <c r="G17" s="18"/>
      <c r="H17" s="10">
        <f t="shared" si="0"/>
        <v>0</v>
      </c>
      <c r="I17" s="9">
        <f>D17-G17</f>
        <v>3600000</v>
      </c>
      <c r="J17" s="57">
        <f>D17-E17</f>
        <v>0</v>
      </c>
      <c r="K17" s="11" t="s">
        <v>38</v>
      </c>
      <c r="L17" s="24" t="s">
        <v>25</v>
      </c>
    </row>
    <row r="18" spans="2:12" ht="37.5" x14ac:dyDescent="0.3">
      <c r="B18" s="6">
        <v>12</v>
      </c>
      <c r="C18" s="7" t="s">
        <v>40</v>
      </c>
      <c r="D18" s="8">
        <v>3842250</v>
      </c>
      <c r="E18" s="18"/>
      <c r="F18" s="18"/>
      <c r="G18" s="20">
        <v>3842250</v>
      </c>
      <c r="H18" s="10">
        <f t="shared" si="0"/>
        <v>100</v>
      </c>
      <c r="I18" s="9">
        <f t="shared" si="2"/>
        <v>0</v>
      </c>
      <c r="J18" s="18"/>
      <c r="K18" s="11" t="s">
        <v>38</v>
      </c>
      <c r="L18" s="24" t="s">
        <v>59</v>
      </c>
    </row>
    <row r="19" spans="2:12" ht="37.5" x14ac:dyDescent="0.3">
      <c r="B19" s="6">
        <v>13</v>
      </c>
      <c r="C19" s="7" t="s">
        <v>42</v>
      </c>
      <c r="D19" s="8">
        <v>3061800</v>
      </c>
      <c r="E19" s="18"/>
      <c r="F19" s="18"/>
      <c r="G19" s="20">
        <v>3058800</v>
      </c>
      <c r="H19" s="10">
        <f>G19*100/D19</f>
        <v>99.902018420536933</v>
      </c>
      <c r="I19" s="9">
        <f t="shared" si="2"/>
        <v>3000</v>
      </c>
      <c r="J19" s="18"/>
      <c r="K19" s="11" t="s">
        <v>38</v>
      </c>
      <c r="L19" s="24" t="s">
        <v>59</v>
      </c>
    </row>
    <row r="20" spans="2:12" x14ac:dyDescent="0.3">
      <c r="B20" s="36">
        <v>14</v>
      </c>
      <c r="C20" s="37" t="s">
        <v>43</v>
      </c>
      <c r="D20" s="38"/>
      <c r="E20" s="39"/>
      <c r="F20" s="39"/>
      <c r="G20" s="45"/>
      <c r="H20" s="40"/>
      <c r="I20" s="41"/>
      <c r="J20" s="39"/>
      <c r="K20" s="42"/>
      <c r="L20" s="44"/>
    </row>
    <row r="21" spans="2:12" ht="37.5" x14ac:dyDescent="0.3">
      <c r="B21" s="6"/>
      <c r="C21" s="7" t="s">
        <v>41</v>
      </c>
      <c r="D21" s="8">
        <v>141660</v>
      </c>
      <c r="E21" s="18"/>
      <c r="F21" s="18"/>
      <c r="G21" s="20">
        <v>141660</v>
      </c>
      <c r="H21" s="10">
        <v>100</v>
      </c>
      <c r="I21" s="9">
        <f>D21-G21</f>
        <v>0</v>
      </c>
      <c r="J21" s="18"/>
      <c r="K21" s="11" t="s">
        <v>38</v>
      </c>
      <c r="L21" s="24" t="s">
        <v>41</v>
      </c>
    </row>
    <row r="22" spans="2:12" ht="37.5" x14ac:dyDescent="0.3">
      <c r="B22" s="6"/>
      <c r="C22" s="7" t="s">
        <v>53</v>
      </c>
      <c r="D22" s="8">
        <v>10074000</v>
      </c>
      <c r="E22" s="20">
        <v>10074000</v>
      </c>
      <c r="F22" s="58" t="s">
        <v>68</v>
      </c>
      <c r="G22" s="25"/>
      <c r="H22" s="10">
        <v>0</v>
      </c>
      <c r="I22" s="9">
        <f>D22-G22</f>
        <v>10074000</v>
      </c>
      <c r="J22" s="57">
        <f>D22-E22</f>
        <v>0</v>
      </c>
      <c r="K22" s="11" t="s">
        <v>38</v>
      </c>
      <c r="L22" s="24" t="s">
        <v>25</v>
      </c>
    </row>
    <row r="23" spans="2:12" ht="37.5" x14ac:dyDescent="0.3">
      <c r="B23" s="36">
        <v>15</v>
      </c>
      <c r="C23" s="37" t="s">
        <v>44</v>
      </c>
      <c r="D23" s="38"/>
      <c r="E23" s="39"/>
      <c r="F23" s="39"/>
      <c r="G23" s="39"/>
      <c r="H23" s="40"/>
      <c r="I23" s="41"/>
      <c r="J23" s="39"/>
      <c r="K23" s="42"/>
      <c r="L23" s="44"/>
    </row>
    <row r="24" spans="2:12" ht="37.5" x14ac:dyDescent="0.3">
      <c r="B24" s="6"/>
      <c r="C24" s="7" t="s">
        <v>41</v>
      </c>
      <c r="D24" s="8">
        <v>60790</v>
      </c>
      <c r="E24" s="18"/>
      <c r="F24" s="18"/>
      <c r="G24" s="18"/>
      <c r="H24" s="10">
        <v>0</v>
      </c>
      <c r="I24" s="9">
        <f t="shared" si="2"/>
        <v>60790</v>
      </c>
      <c r="J24" s="18"/>
      <c r="K24" s="11" t="s">
        <v>38</v>
      </c>
      <c r="L24" s="24" t="s">
        <v>41</v>
      </c>
    </row>
    <row r="25" spans="2:12" ht="56.25" x14ac:dyDescent="0.3">
      <c r="B25" s="6"/>
      <c r="C25" s="7" t="s">
        <v>54</v>
      </c>
      <c r="D25" s="8">
        <v>1900000</v>
      </c>
      <c r="E25" s="60">
        <v>1880000</v>
      </c>
      <c r="F25" s="21" t="s">
        <v>69</v>
      </c>
      <c r="G25" s="18"/>
      <c r="H25" s="10">
        <v>0</v>
      </c>
      <c r="I25" s="9">
        <f t="shared" si="2"/>
        <v>1900000</v>
      </c>
      <c r="J25" s="57">
        <f>D25-E25</f>
        <v>20000</v>
      </c>
      <c r="K25" s="11" t="s">
        <v>38</v>
      </c>
      <c r="L25" s="24" t="s">
        <v>25</v>
      </c>
    </row>
    <row r="26" spans="2:12" x14ac:dyDescent="0.3">
      <c r="B26" s="36">
        <v>16</v>
      </c>
      <c r="C26" s="37" t="s">
        <v>45</v>
      </c>
      <c r="D26" s="38"/>
      <c r="E26" s="39"/>
      <c r="F26" s="39"/>
      <c r="G26" s="39"/>
      <c r="H26" s="40"/>
      <c r="I26" s="41"/>
      <c r="J26" s="39"/>
      <c r="K26" s="42"/>
      <c r="L26" s="44"/>
    </row>
    <row r="27" spans="2:12" ht="37.5" x14ac:dyDescent="0.3">
      <c r="B27" s="6"/>
      <c r="C27" s="7" t="s">
        <v>41</v>
      </c>
      <c r="D27" s="8">
        <v>602400</v>
      </c>
      <c r="E27" s="18"/>
      <c r="F27" s="18"/>
      <c r="G27" s="18"/>
      <c r="H27" s="10"/>
      <c r="I27" s="9">
        <f t="shared" si="2"/>
        <v>602400</v>
      </c>
      <c r="J27" s="18"/>
      <c r="K27" s="11" t="s">
        <v>38</v>
      </c>
      <c r="L27" s="24" t="s">
        <v>41</v>
      </c>
    </row>
    <row r="28" spans="2:12" ht="37.5" x14ac:dyDescent="0.3">
      <c r="B28" s="6"/>
      <c r="C28" s="7" t="s">
        <v>55</v>
      </c>
      <c r="D28" s="8">
        <v>1800000</v>
      </c>
      <c r="E28" s="20">
        <v>1782000</v>
      </c>
      <c r="F28" s="22" t="s">
        <v>67</v>
      </c>
      <c r="G28" s="18"/>
      <c r="H28" s="10"/>
      <c r="I28" s="9">
        <f t="shared" si="2"/>
        <v>1800000</v>
      </c>
      <c r="J28" s="57">
        <f>D28-E28</f>
        <v>18000</v>
      </c>
      <c r="K28" s="11" t="s">
        <v>38</v>
      </c>
      <c r="L28" s="24" t="s">
        <v>25</v>
      </c>
    </row>
    <row r="29" spans="2:12" ht="37.5" x14ac:dyDescent="0.3">
      <c r="B29" s="6">
        <v>17</v>
      </c>
      <c r="C29" s="7" t="s">
        <v>71</v>
      </c>
      <c r="D29" s="8">
        <v>8000000</v>
      </c>
      <c r="E29" s="20"/>
      <c r="F29" s="22"/>
      <c r="G29" s="18"/>
      <c r="H29" s="10"/>
      <c r="I29" s="9">
        <f t="shared" si="2"/>
        <v>8000000</v>
      </c>
      <c r="J29" s="57"/>
      <c r="K29" s="11" t="s">
        <v>73</v>
      </c>
      <c r="L29" s="24" t="s">
        <v>104</v>
      </c>
    </row>
    <row r="30" spans="2:12" ht="56.25" x14ac:dyDescent="0.3">
      <c r="B30" s="61">
        <v>18</v>
      </c>
      <c r="C30" s="71" t="s">
        <v>74</v>
      </c>
      <c r="D30" s="63">
        <v>20000000</v>
      </c>
      <c r="E30" s="64"/>
      <c r="F30" s="65"/>
      <c r="G30" s="82"/>
      <c r="H30" s="66"/>
      <c r="I30" s="67">
        <f t="shared" si="2"/>
        <v>20000000</v>
      </c>
      <c r="J30" s="68"/>
      <c r="K30" s="69" t="s">
        <v>75</v>
      </c>
      <c r="L30" s="70" t="s">
        <v>39</v>
      </c>
    </row>
    <row r="31" spans="2:12" ht="56.25" x14ac:dyDescent="0.3">
      <c r="B31" s="61">
        <v>19</v>
      </c>
      <c r="C31" s="71" t="s">
        <v>94</v>
      </c>
      <c r="D31" s="63">
        <v>8650600</v>
      </c>
      <c r="E31" s="64"/>
      <c r="F31" s="65"/>
      <c r="G31" s="82"/>
      <c r="H31" s="66"/>
      <c r="I31" s="67">
        <f t="shared" si="2"/>
        <v>8650600</v>
      </c>
      <c r="J31" s="68"/>
      <c r="K31" s="69" t="s">
        <v>95</v>
      </c>
      <c r="L31" s="70" t="s">
        <v>39</v>
      </c>
    </row>
    <row r="32" spans="2:12" ht="56.25" x14ac:dyDescent="0.3">
      <c r="B32" s="6">
        <v>20</v>
      </c>
      <c r="C32" s="7" t="s">
        <v>96</v>
      </c>
      <c r="D32" s="8">
        <v>300000</v>
      </c>
      <c r="E32" s="20"/>
      <c r="F32" s="22"/>
      <c r="G32" s="20">
        <v>99990</v>
      </c>
      <c r="H32" s="10">
        <f>G32*100/D32</f>
        <v>33.33</v>
      </c>
      <c r="I32" s="9">
        <f>D32-G32</f>
        <v>200010</v>
      </c>
      <c r="J32" s="57"/>
      <c r="K32" s="11" t="s">
        <v>34</v>
      </c>
      <c r="L32" s="19"/>
    </row>
    <row r="33" spans="2:12" x14ac:dyDescent="0.3">
      <c r="B33" s="26"/>
      <c r="C33" s="27" t="s">
        <v>105</v>
      </c>
      <c r="D33" s="28">
        <f>SUM(D4:D32)</f>
        <v>239924900</v>
      </c>
      <c r="E33" s="28">
        <f>SUM(E4:E26)</f>
        <v>183731000</v>
      </c>
      <c r="F33" s="29"/>
      <c r="G33" s="28">
        <f>SUM(G4:G32)</f>
        <v>88154440</v>
      </c>
      <c r="H33" s="10">
        <f>G33*100/D33</f>
        <v>36.742514011676157</v>
      </c>
      <c r="I33" s="28">
        <f>SUM(I4:I18)</f>
        <v>100479660</v>
      </c>
      <c r="J33" s="28">
        <f>SUM(J4:J26)</f>
        <v>3382500</v>
      </c>
      <c r="K33" s="30"/>
      <c r="L33" s="31"/>
    </row>
    <row r="34" spans="2:12" x14ac:dyDescent="0.3">
      <c r="G34" s="46"/>
      <c r="K34" s="47"/>
    </row>
    <row r="35" spans="2:12" x14ac:dyDescent="0.3">
      <c r="C35" s="75"/>
      <c r="D35" s="76"/>
      <c r="E35" s="76"/>
      <c r="F35" s="76"/>
      <c r="G35" s="75"/>
      <c r="H35" s="78"/>
      <c r="I35" s="79"/>
      <c r="J35" s="80"/>
    </row>
    <row r="36" spans="2:12" x14ac:dyDescent="0.3">
      <c r="C36" s="75"/>
      <c r="D36" s="76"/>
      <c r="E36" s="76"/>
      <c r="F36" s="76"/>
      <c r="G36" s="80"/>
      <c r="H36" s="78"/>
      <c r="I36" s="79"/>
      <c r="J36" s="78"/>
    </row>
    <row r="37" spans="2:12" x14ac:dyDescent="0.3">
      <c r="C37" s="77"/>
      <c r="D37" s="76"/>
      <c r="E37" s="76"/>
      <c r="F37" s="76"/>
      <c r="G37" s="78"/>
      <c r="H37" s="78"/>
      <c r="I37" s="79"/>
      <c r="J37" s="78"/>
    </row>
    <row r="38" spans="2:12" x14ac:dyDescent="0.3">
      <c r="C38" s="81"/>
      <c r="D38" s="76"/>
      <c r="E38" s="76"/>
      <c r="F38" s="76"/>
      <c r="G38" s="78"/>
      <c r="H38" s="78"/>
      <c r="I38" s="79"/>
      <c r="J38" s="78"/>
    </row>
    <row r="39" spans="2:12" x14ac:dyDescent="0.3">
      <c r="C39" s="75"/>
      <c r="D39" s="76"/>
      <c r="E39" s="76"/>
      <c r="F39" s="76"/>
      <c r="G39" s="78"/>
      <c r="H39" s="78"/>
      <c r="I39" s="79"/>
      <c r="J39" s="78"/>
    </row>
    <row r="40" spans="2:12" x14ac:dyDescent="0.3">
      <c r="C40" s="76"/>
      <c r="D40" s="76"/>
      <c r="E40" s="76"/>
      <c r="F40" s="76"/>
    </row>
    <row r="41" spans="2:12" x14ac:dyDescent="0.3">
      <c r="C41" s="76"/>
      <c r="D41" s="76"/>
      <c r="E41" s="76"/>
      <c r="F41" s="76"/>
    </row>
  </sheetData>
  <autoFilter ref="K1:K33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7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L46"/>
  <sheetViews>
    <sheetView topLeftCell="B34" zoomScale="90" zoomScaleNormal="90" zoomScaleSheetLayoutView="85" workbookViewId="0">
      <selection activeCell="G40" sqref="G40"/>
    </sheetView>
  </sheetViews>
  <sheetFormatPr defaultRowHeight="20.25" x14ac:dyDescent="0.3"/>
  <cols>
    <col min="1" max="1" width="9.140625" style="17" hidden="1" customWidth="1"/>
    <col min="2" max="2" width="5.7109375" style="32" customWidth="1"/>
    <col min="3" max="3" width="36" style="33" customWidth="1"/>
    <col min="4" max="4" width="15.28515625" style="33" customWidth="1"/>
    <col min="5" max="6" width="15" style="33" customWidth="1"/>
    <col min="7" max="7" width="15.7109375" style="33" customWidth="1"/>
    <col min="8" max="8" width="9.28515625" style="33" customWidth="1"/>
    <col min="9" max="9" width="16.7109375" style="34" customWidth="1"/>
    <col min="10" max="10" width="14.5703125" style="33" customWidth="1"/>
    <col min="11" max="11" width="15.140625" style="35" customWidth="1"/>
    <col min="12" max="12" width="15.28515625" style="17" customWidth="1"/>
    <col min="13" max="16384" width="9.140625" style="17"/>
  </cols>
  <sheetData>
    <row r="1" spans="2:12" s="1" customFormat="1" ht="20.25" customHeight="1" x14ac:dyDescent="0.2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2" s="1" customFormat="1" ht="20.25" customHeight="1" x14ac:dyDescent="0.2">
      <c r="B2" s="85" t="s">
        <v>109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2" s="1" customFormat="1" ht="60.75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2" s="1" customFormat="1" ht="75" x14ac:dyDescent="0.2">
      <c r="B4" s="6">
        <v>1</v>
      </c>
      <c r="C4" s="7" t="s">
        <v>12</v>
      </c>
      <c r="D4" s="8">
        <f>8820000-1570000</f>
        <v>7250000</v>
      </c>
      <c r="E4" s="9">
        <v>7250000</v>
      </c>
      <c r="F4" s="9" t="s">
        <v>60</v>
      </c>
      <c r="G4" s="9"/>
      <c r="H4" s="10">
        <f>G4*100/D4</f>
        <v>0</v>
      </c>
      <c r="I4" s="9">
        <f>D4-G4</f>
        <v>7250000</v>
      </c>
      <c r="J4" s="9">
        <v>1570000</v>
      </c>
      <c r="K4" s="11" t="s">
        <v>13</v>
      </c>
      <c r="L4" s="12" t="s">
        <v>25</v>
      </c>
    </row>
    <row r="5" spans="2:12" ht="93.75" x14ac:dyDescent="0.3">
      <c r="B5" s="13">
        <v>2</v>
      </c>
      <c r="C5" s="7" t="s">
        <v>15</v>
      </c>
      <c r="D5" s="8">
        <f>39200000-7408000-2000000</f>
        <v>29792000</v>
      </c>
      <c r="E5" s="16">
        <v>29792000</v>
      </c>
      <c r="F5" s="9" t="s">
        <v>61</v>
      </c>
      <c r="G5" s="16">
        <v>3575040</v>
      </c>
      <c r="H5" s="10">
        <f t="shared" ref="H5:H18" si="0">G5*100/D5</f>
        <v>12</v>
      </c>
      <c r="I5" s="9">
        <f>D5-G5</f>
        <v>26216960</v>
      </c>
      <c r="J5" s="16">
        <f>D5-E5</f>
        <v>0</v>
      </c>
      <c r="K5" s="15" t="s">
        <v>16</v>
      </c>
      <c r="L5" s="12" t="s">
        <v>25</v>
      </c>
    </row>
    <row r="6" spans="2:12" ht="93.75" x14ac:dyDescent="0.3">
      <c r="B6" s="13">
        <v>3</v>
      </c>
      <c r="C6" s="7" t="s">
        <v>17</v>
      </c>
      <c r="D6" s="8">
        <f>19110000-592000-4074000</f>
        <v>14444000</v>
      </c>
      <c r="E6" s="20">
        <v>14444000</v>
      </c>
      <c r="F6" s="21" t="s">
        <v>62</v>
      </c>
      <c r="G6" s="20">
        <v>9388600</v>
      </c>
      <c r="H6" s="10">
        <f t="shared" si="0"/>
        <v>65</v>
      </c>
      <c r="I6" s="9">
        <f>D6-G6</f>
        <v>5055400</v>
      </c>
      <c r="J6" s="16">
        <f t="shared" ref="J6:J12" si="1">D6-E6</f>
        <v>0</v>
      </c>
      <c r="K6" s="11" t="s">
        <v>16</v>
      </c>
      <c r="L6" s="12" t="s">
        <v>25</v>
      </c>
    </row>
    <row r="7" spans="2:12" ht="93.75" x14ac:dyDescent="0.3">
      <c r="B7" s="6">
        <v>4</v>
      </c>
      <c r="C7" s="7" t="s">
        <v>18</v>
      </c>
      <c r="D7" s="8">
        <f>33593400-9793400</f>
        <v>23800000</v>
      </c>
      <c r="E7" s="20">
        <v>23800000</v>
      </c>
      <c r="F7" s="21" t="s">
        <v>49</v>
      </c>
      <c r="G7" s="20">
        <v>14280000</v>
      </c>
      <c r="H7" s="10">
        <f t="shared" si="0"/>
        <v>60</v>
      </c>
      <c r="I7" s="9">
        <f t="shared" ref="I7:I37" si="2">D7-G7</f>
        <v>9520000</v>
      </c>
      <c r="J7" s="16">
        <f>D7-E7</f>
        <v>0</v>
      </c>
      <c r="K7" s="11" t="s">
        <v>16</v>
      </c>
      <c r="L7" s="19" t="s">
        <v>25</v>
      </c>
    </row>
    <row r="8" spans="2:12" ht="93.75" x14ac:dyDescent="0.3">
      <c r="B8" s="13">
        <v>5</v>
      </c>
      <c r="C8" s="7" t="s">
        <v>20</v>
      </c>
      <c r="D8" s="8">
        <f>34151000-6132600-2898400</f>
        <v>25120000</v>
      </c>
      <c r="E8" s="20">
        <v>25120000</v>
      </c>
      <c r="F8" s="21" t="s">
        <v>50</v>
      </c>
      <c r="G8" s="20">
        <v>7536000</v>
      </c>
      <c r="H8" s="10">
        <f t="shared" si="0"/>
        <v>30</v>
      </c>
      <c r="I8" s="9">
        <f t="shared" si="2"/>
        <v>17584000</v>
      </c>
      <c r="J8" s="16">
        <f t="shared" si="1"/>
        <v>0</v>
      </c>
      <c r="K8" s="11" t="s">
        <v>16</v>
      </c>
      <c r="L8" s="19" t="s">
        <v>25</v>
      </c>
    </row>
    <row r="9" spans="2:12" ht="75" x14ac:dyDescent="0.3">
      <c r="B9" s="13">
        <v>6</v>
      </c>
      <c r="C9" s="7" t="s">
        <v>22</v>
      </c>
      <c r="D9" s="8">
        <f>9800000-2310000</f>
        <v>7490000</v>
      </c>
      <c r="E9" s="20">
        <v>7490000</v>
      </c>
      <c r="F9" s="21" t="s">
        <v>23</v>
      </c>
      <c r="G9" s="20">
        <v>7490000</v>
      </c>
      <c r="H9" s="10">
        <f t="shared" si="0"/>
        <v>100</v>
      </c>
      <c r="I9" s="9">
        <f t="shared" si="2"/>
        <v>0</v>
      </c>
      <c r="J9" s="16">
        <f t="shared" si="1"/>
        <v>0</v>
      </c>
      <c r="K9" s="11" t="s">
        <v>24</v>
      </c>
      <c r="L9" s="19" t="s">
        <v>59</v>
      </c>
    </row>
    <row r="10" spans="2:12" ht="75" x14ac:dyDescent="0.3">
      <c r="B10" s="6">
        <v>7</v>
      </c>
      <c r="C10" s="7" t="s">
        <v>26</v>
      </c>
      <c r="D10" s="8">
        <f>13244700-20100</f>
        <v>13224600</v>
      </c>
      <c r="E10" s="16">
        <v>13200000</v>
      </c>
      <c r="F10" s="21" t="s">
        <v>27</v>
      </c>
      <c r="G10" s="20">
        <v>13200000</v>
      </c>
      <c r="H10" s="10">
        <f t="shared" si="0"/>
        <v>99.813983031622882</v>
      </c>
      <c r="I10" s="9">
        <f t="shared" si="2"/>
        <v>24600</v>
      </c>
      <c r="J10" s="16">
        <f t="shared" si="1"/>
        <v>24600</v>
      </c>
      <c r="K10" s="11" t="s">
        <v>28</v>
      </c>
      <c r="L10" s="19" t="s">
        <v>59</v>
      </c>
    </row>
    <row r="11" spans="2:12" ht="56.25" x14ac:dyDescent="0.3">
      <c r="B11" s="13">
        <v>8</v>
      </c>
      <c r="C11" s="7" t="s">
        <v>29</v>
      </c>
      <c r="D11" s="8">
        <f>28371000-1442200-758900-868900</f>
        <v>25301000</v>
      </c>
      <c r="E11" s="20">
        <v>25301000</v>
      </c>
      <c r="F11" s="21" t="s">
        <v>63</v>
      </c>
      <c r="G11" s="20">
        <v>25301000</v>
      </c>
      <c r="H11" s="10">
        <f t="shared" si="0"/>
        <v>100</v>
      </c>
      <c r="I11" s="9">
        <f t="shared" si="2"/>
        <v>0</v>
      </c>
      <c r="J11" s="16">
        <f t="shared" si="1"/>
        <v>0</v>
      </c>
      <c r="K11" s="11" t="s">
        <v>30</v>
      </c>
      <c r="L11" s="19" t="s">
        <v>59</v>
      </c>
    </row>
    <row r="12" spans="2:12" ht="37.5" x14ac:dyDescent="0.3">
      <c r="B12" s="6">
        <v>9</v>
      </c>
      <c r="C12" s="7" t="s">
        <v>31</v>
      </c>
      <c r="D12" s="8">
        <f>9900000-50000</f>
        <v>9850000</v>
      </c>
      <c r="E12" s="20">
        <v>9850000</v>
      </c>
      <c r="F12" s="22" t="s">
        <v>32</v>
      </c>
      <c r="G12" s="20">
        <v>9850000</v>
      </c>
      <c r="H12" s="10">
        <f>G12*100/D12</f>
        <v>100</v>
      </c>
      <c r="I12" s="9">
        <f>D12-G12</f>
        <v>0</v>
      </c>
      <c r="J12" s="16">
        <f t="shared" si="1"/>
        <v>0</v>
      </c>
      <c r="K12" s="11" t="s">
        <v>30</v>
      </c>
      <c r="L12" s="19" t="s">
        <v>59</v>
      </c>
    </row>
    <row r="13" spans="2:12" ht="93.75" x14ac:dyDescent="0.3">
      <c r="B13" s="13">
        <v>10</v>
      </c>
      <c r="C13" s="7" t="s">
        <v>33</v>
      </c>
      <c r="D13" s="8">
        <v>12000000</v>
      </c>
      <c r="E13" s="20">
        <v>11930000</v>
      </c>
      <c r="F13" s="21" t="s">
        <v>64</v>
      </c>
      <c r="G13" s="20">
        <v>4772000</v>
      </c>
      <c r="H13" s="10">
        <f t="shared" si="0"/>
        <v>39.766666666666666</v>
      </c>
      <c r="I13" s="9">
        <f>D13-G13</f>
        <v>7228000</v>
      </c>
      <c r="J13" s="20">
        <f>D13-E13</f>
        <v>70000</v>
      </c>
      <c r="K13" s="11" t="s">
        <v>34</v>
      </c>
      <c r="L13" s="19" t="s">
        <v>25</v>
      </c>
    </row>
    <row r="14" spans="2:12" ht="37.5" x14ac:dyDescent="0.3">
      <c r="B14" s="36"/>
      <c r="C14" s="37" t="s">
        <v>36</v>
      </c>
      <c r="D14" s="38"/>
      <c r="E14" s="39"/>
      <c r="F14" s="39"/>
      <c r="G14" s="39"/>
      <c r="H14" s="40"/>
      <c r="I14" s="41"/>
      <c r="J14" s="39"/>
      <c r="K14" s="42"/>
      <c r="L14" s="43"/>
    </row>
    <row r="15" spans="2:12" ht="37.5" x14ac:dyDescent="0.3">
      <c r="B15" s="36">
        <v>11</v>
      </c>
      <c r="C15" s="37" t="s">
        <v>51</v>
      </c>
      <c r="D15" s="38"/>
      <c r="E15" s="39"/>
      <c r="F15" s="39"/>
      <c r="G15" s="39"/>
      <c r="H15" s="40"/>
      <c r="I15" s="41"/>
      <c r="J15" s="39"/>
      <c r="K15" s="42"/>
      <c r="L15" s="44"/>
    </row>
    <row r="16" spans="2:12" ht="37.5" x14ac:dyDescent="0.3">
      <c r="B16" s="6"/>
      <c r="C16" s="7" t="s">
        <v>41</v>
      </c>
      <c r="D16" s="8">
        <v>6351900</v>
      </c>
      <c r="E16" s="14"/>
      <c r="F16" s="18"/>
      <c r="G16" s="18"/>
      <c r="H16" s="10">
        <f t="shared" si="0"/>
        <v>0</v>
      </c>
      <c r="I16" s="9">
        <f>D16-G16</f>
        <v>6351900</v>
      </c>
      <c r="J16" s="18"/>
      <c r="K16" s="11" t="s">
        <v>38</v>
      </c>
      <c r="L16" s="24" t="s">
        <v>41</v>
      </c>
    </row>
    <row r="17" spans="2:12" ht="56.25" x14ac:dyDescent="0.3">
      <c r="B17" s="6"/>
      <c r="C17" s="7" t="s">
        <v>52</v>
      </c>
      <c r="D17" s="8">
        <v>3600000</v>
      </c>
      <c r="E17" s="20">
        <v>3600000</v>
      </c>
      <c r="F17" s="21" t="s">
        <v>65</v>
      </c>
      <c r="G17" s="20">
        <v>3420000</v>
      </c>
      <c r="H17" s="10">
        <f t="shared" si="0"/>
        <v>95</v>
      </c>
      <c r="I17" s="9">
        <f>D17-G17</f>
        <v>180000</v>
      </c>
      <c r="J17" s="57">
        <f>D17-E17</f>
        <v>0</v>
      </c>
      <c r="K17" s="11" t="s">
        <v>38</v>
      </c>
      <c r="L17" s="24" t="s">
        <v>25</v>
      </c>
    </row>
    <row r="18" spans="2:12" ht="37.5" x14ac:dyDescent="0.3">
      <c r="B18" s="6">
        <v>12</v>
      </c>
      <c r="C18" s="7" t="s">
        <v>40</v>
      </c>
      <c r="D18" s="8">
        <v>3842250</v>
      </c>
      <c r="E18" s="18"/>
      <c r="F18" s="18"/>
      <c r="G18" s="20">
        <v>3842250</v>
      </c>
      <c r="H18" s="10">
        <f t="shared" si="0"/>
        <v>100</v>
      </c>
      <c r="I18" s="9">
        <f t="shared" si="2"/>
        <v>0</v>
      </c>
      <c r="J18" s="18"/>
      <c r="K18" s="11" t="s">
        <v>38</v>
      </c>
      <c r="L18" s="24" t="s">
        <v>59</v>
      </c>
    </row>
    <row r="19" spans="2:12" ht="37.5" x14ac:dyDescent="0.3">
      <c r="B19" s="6">
        <v>13</v>
      </c>
      <c r="C19" s="7" t="s">
        <v>42</v>
      </c>
      <c r="D19" s="8">
        <v>3061800</v>
      </c>
      <c r="E19" s="18"/>
      <c r="F19" s="18"/>
      <c r="G19" s="20">
        <v>3058800</v>
      </c>
      <c r="H19" s="10">
        <f>G19*100/D19</f>
        <v>99.902018420536933</v>
      </c>
      <c r="I19" s="9">
        <f t="shared" si="2"/>
        <v>3000</v>
      </c>
      <c r="J19" s="18"/>
      <c r="K19" s="11" t="s">
        <v>38</v>
      </c>
      <c r="L19" s="24" t="s">
        <v>59</v>
      </c>
    </row>
    <row r="20" spans="2:12" x14ac:dyDescent="0.3">
      <c r="B20" s="36">
        <v>14</v>
      </c>
      <c r="C20" s="37" t="s">
        <v>43</v>
      </c>
      <c r="D20" s="38"/>
      <c r="E20" s="39"/>
      <c r="F20" s="39"/>
      <c r="G20" s="45"/>
      <c r="H20" s="40"/>
      <c r="I20" s="41"/>
      <c r="J20" s="39"/>
      <c r="K20" s="42"/>
      <c r="L20" s="44"/>
    </row>
    <row r="21" spans="2:12" ht="37.5" x14ac:dyDescent="0.3">
      <c r="B21" s="6"/>
      <c r="C21" s="7" t="s">
        <v>41</v>
      </c>
      <c r="D21" s="8">
        <v>141660</v>
      </c>
      <c r="E21" s="18"/>
      <c r="F21" s="18"/>
      <c r="G21" s="20">
        <v>141660</v>
      </c>
      <c r="H21" s="10">
        <v>100</v>
      </c>
      <c r="I21" s="9">
        <f>D21-G21</f>
        <v>0</v>
      </c>
      <c r="J21" s="18"/>
      <c r="K21" s="11" t="s">
        <v>38</v>
      </c>
      <c r="L21" s="24" t="s">
        <v>41</v>
      </c>
    </row>
    <row r="22" spans="2:12" ht="37.5" x14ac:dyDescent="0.3">
      <c r="B22" s="6"/>
      <c r="C22" s="7" t="s">
        <v>53</v>
      </c>
      <c r="D22" s="8">
        <v>10074000</v>
      </c>
      <c r="E22" s="20">
        <v>10074000</v>
      </c>
      <c r="F22" s="58" t="s">
        <v>68</v>
      </c>
      <c r="G22" s="20">
        <v>9797241</v>
      </c>
      <c r="H22" s="10">
        <v>0</v>
      </c>
      <c r="I22" s="9">
        <f>D22-G22</f>
        <v>276759</v>
      </c>
      <c r="J22" s="57">
        <f>D22-E22</f>
        <v>0</v>
      </c>
      <c r="K22" s="11" t="s">
        <v>38</v>
      </c>
      <c r="L22" s="24" t="s">
        <v>59</v>
      </c>
    </row>
    <row r="23" spans="2:12" ht="37.5" x14ac:dyDescent="0.3">
      <c r="B23" s="36">
        <v>15</v>
      </c>
      <c r="C23" s="37" t="s">
        <v>44</v>
      </c>
      <c r="D23" s="38"/>
      <c r="E23" s="39"/>
      <c r="F23" s="39"/>
      <c r="G23" s="39"/>
      <c r="H23" s="40"/>
      <c r="I23" s="41"/>
      <c r="J23" s="39"/>
      <c r="K23" s="42"/>
      <c r="L23" s="44"/>
    </row>
    <row r="24" spans="2:12" ht="37.5" x14ac:dyDescent="0.3">
      <c r="B24" s="6"/>
      <c r="C24" s="7" t="s">
        <v>41</v>
      </c>
      <c r="D24" s="8">
        <v>60790</v>
      </c>
      <c r="E24" s="18"/>
      <c r="F24" s="18"/>
      <c r="G24" s="18"/>
      <c r="H24" s="10">
        <v>0</v>
      </c>
      <c r="I24" s="9">
        <f t="shared" si="2"/>
        <v>60790</v>
      </c>
      <c r="J24" s="18"/>
      <c r="K24" s="11" t="s">
        <v>38</v>
      </c>
      <c r="L24" s="24" t="s">
        <v>41</v>
      </c>
    </row>
    <row r="25" spans="2:12" ht="56.25" x14ac:dyDescent="0.3">
      <c r="B25" s="6"/>
      <c r="C25" s="7" t="s">
        <v>54</v>
      </c>
      <c r="D25" s="8">
        <v>1900000</v>
      </c>
      <c r="E25" s="60">
        <v>1880000</v>
      </c>
      <c r="F25" s="21" t="s">
        <v>69</v>
      </c>
      <c r="G25" s="18"/>
      <c r="H25" s="10">
        <v>0</v>
      </c>
      <c r="I25" s="9">
        <f t="shared" si="2"/>
        <v>1900000</v>
      </c>
      <c r="J25" s="57">
        <f>D25-E25</f>
        <v>20000</v>
      </c>
      <c r="K25" s="11" t="s">
        <v>38</v>
      </c>
      <c r="L25" s="24" t="s">
        <v>25</v>
      </c>
    </row>
    <row r="26" spans="2:12" x14ac:dyDescent="0.3">
      <c r="B26" s="36">
        <v>16</v>
      </c>
      <c r="C26" s="37" t="s">
        <v>45</v>
      </c>
      <c r="D26" s="38"/>
      <c r="E26" s="39"/>
      <c r="F26" s="39"/>
      <c r="G26" s="39"/>
      <c r="H26" s="40"/>
      <c r="I26" s="41"/>
      <c r="J26" s="39"/>
      <c r="K26" s="42"/>
      <c r="L26" s="44"/>
    </row>
    <row r="27" spans="2:12" ht="37.5" x14ac:dyDescent="0.3">
      <c r="B27" s="6"/>
      <c r="C27" s="7" t="s">
        <v>41</v>
      </c>
      <c r="D27" s="8">
        <v>602400</v>
      </c>
      <c r="E27" s="18"/>
      <c r="F27" s="18"/>
      <c r="G27" s="20">
        <v>602400</v>
      </c>
      <c r="H27" s="10">
        <v>0</v>
      </c>
      <c r="I27" s="9">
        <f t="shared" si="2"/>
        <v>0</v>
      </c>
      <c r="J27" s="18"/>
      <c r="K27" s="11" t="s">
        <v>38</v>
      </c>
      <c r="L27" s="24" t="s">
        <v>41</v>
      </c>
    </row>
    <row r="28" spans="2:12" ht="37.5" x14ac:dyDescent="0.3">
      <c r="B28" s="6"/>
      <c r="C28" s="7" t="s">
        <v>55</v>
      </c>
      <c r="D28" s="8">
        <v>1800000</v>
      </c>
      <c r="E28" s="20">
        <v>1782000</v>
      </c>
      <c r="F28" s="22" t="s">
        <v>67</v>
      </c>
      <c r="G28" s="20">
        <v>1782000</v>
      </c>
      <c r="H28" s="10">
        <v>0</v>
      </c>
      <c r="I28" s="9">
        <f t="shared" si="2"/>
        <v>18000</v>
      </c>
      <c r="J28" s="57">
        <f>D28-E28</f>
        <v>18000</v>
      </c>
      <c r="K28" s="11" t="s">
        <v>38</v>
      </c>
      <c r="L28" s="24" t="s">
        <v>59</v>
      </c>
    </row>
    <row r="29" spans="2:12" x14ac:dyDescent="0.3">
      <c r="B29" s="61"/>
      <c r="C29" s="62" t="s">
        <v>70</v>
      </c>
      <c r="D29" s="63"/>
      <c r="E29" s="64"/>
      <c r="F29" s="65"/>
      <c r="G29" s="64"/>
      <c r="H29" s="66"/>
      <c r="I29" s="67"/>
      <c r="J29" s="68"/>
      <c r="K29" s="69"/>
      <c r="L29" s="70"/>
    </row>
    <row r="30" spans="2:12" ht="43.5" customHeight="1" x14ac:dyDescent="0.3">
      <c r="B30" s="6">
        <v>17</v>
      </c>
      <c r="C30" s="7" t="s">
        <v>71</v>
      </c>
      <c r="D30" s="8">
        <v>8000000</v>
      </c>
      <c r="E30" s="20">
        <v>7900000</v>
      </c>
      <c r="F30" s="21" t="s">
        <v>72</v>
      </c>
      <c r="G30" s="18"/>
      <c r="H30" s="10">
        <v>0</v>
      </c>
      <c r="I30" s="9">
        <f t="shared" si="2"/>
        <v>8000000</v>
      </c>
      <c r="J30" s="57">
        <f>D30-E30</f>
        <v>100000</v>
      </c>
      <c r="K30" s="11" t="s">
        <v>73</v>
      </c>
      <c r="L30" s="24" t="s">
        <v>25</v>
      </c>
    </row>
    <row r="31" spans="2:12" ht="56.25" x14ac:dyDescent="0.3">
      <c r="B31" s="61">
        <v>18</v>
      </c>
      <c r="C31" s="71" t="s">
        <v>74</v>
      </c>
      <c r="D31" s="63">
        <v>20000000</v>
      </c>
      <c r="E31" s="64"/>
      <c r="F31" s="65"/>
      <c r="G31" s="82"/>
      <c r="H31" s="66">
        <v>0</v>
      </c>
      <c r="I31" s="67">
        <f t="shared" si="2"/>
        <v>20000000</v>
      </c>
      <c r="J31" s="68"/>
      <c r="K31" s="69" t="s">
        <v>75</v>
      </c>
      <c r="L31" s="70" t="s">
        <v>106</v>
      </c>
    </row>
    <row r="32" spans="2:12" ht="56.25" x14ac:dyDescent="0.3">
      <c r="B32" s="61">
        <v>19</v>
      </c>
      <c r="C32" s="71" t="s">
        <v>77</v>
      </c>
      <c r="D32" s="63">
        <v>497500</v>
      </c>
      <c r="E32" s="64">
        <v>497500</v>
      </c>
      <c r="F32" s="72" t="s">
        <v>78</v>
      </c>
      <c r="G32" s="82"/>
      <c r="H32" s="66">
        <v>0</v>
      </c>
      <c r="I32" s="67">
        <f t="shared" si="2"/>
        <v>497500</v>
      </c>
      <c r="J32" s="68"/>
      <c r="K32" s="69" t="s">
        <v>30</v>
      </c>
      <c r="L32" s="70" t="s">
        <v>25</v>
      </c>
    </row>
    <row r="33" spans="2:12" ht="56.25" x14ac:dyDescent="0.3">
      <c r="B33" s="61">
        <v>20</v>
      </c>
      <c r="C33" s="71" t="s">
        <v>79</v>
      </c>
      <c r="D33" s="63">
        <v>497500</v>
      </c>
      <c r="E33" s="64"/>
      <c r="F33" s="65"/>
      <c r="G33" s="82"/>
      <c r="H33" s="66">
        <v>0</v>
      </c>
      <c r="I33" s="67">
        <f t="shared" si="2"/>
        <v>497500</v>
      </c>
      <c r="J33" s="68"/>
      <c r="K33" s="69" t="s">
        <v>81</v>
      </c>
      <c r="L33" s="70" t="s">
        <v>25</v>
      </c>
    </row>
    <row r="34" spans="2:12" ht="56.25" x14ac:dyDescent="0.3">
      <c r="B34" s="61">
        <v>21</v>
      </c>
      <c r="C34" s="71" t="s">
        <v>82</v>
      </c>
      <c r="D34" s="63">
        <v>497500</v>
      </c>
      <c r="E34" s="64">
        <v>497500</v>
      </c>
      <c r="F34" s="72" t="s">
        <v>83</v>
      </c>
      <c r="G34" s="82"/>
      <c r="H34" s="66">
        <v>0</v>
      </c>
      <c r="I34" s="67">
        <f t="shared" si="2"/>
        <v>497500</v>
      </c>
      <c r="J34" s="68"/>
      <c r="K34" s="69" t="s">
        <v>28</v>
      </c>
      <c r="L34" s="70" t="s">
        <v>25</v>
      </c>
    </row>
    <row r="35" spans="2:12" ht="56.25" x14ac:dyDescent="0.3">
      <c r="B35" s="61">
        <v>22</v>
      </c>
      <c r="C35" s="71" t="s">
        <v>84</v>
      </c>
      <c r="D35" s="63">
        <v>4767000</v>
      </c>
      <c r="E35" s="64"/>
      <c r="F35" s="65"/>
      <c r="G35" s="82"/>
      <c r="H35" s="66">
        <v>0</v>
      </c>
      <c r="I35" s="67">
        <f t="shared" si="2"/>
        <v>4767000</v>
      </c>
      <c r="J35" s="68"/>
      <c r="K35" s="69" t="s">
        <v>24</v>
      </c>
      <c r="L35" s="70" t="s">
        <v>14</v>
      </c>
    </row>
    <row r="36" spans="2:12" ht="56.25" x14ac:dyDescent="0.3">
      <c r="B36" s="61">
        <v>23</v>
      </c>
      <c r="C36" s="71" t="s">
        <v>87</v>
      </c>
      <c r="D36" s="63">
        <f>2391100+758900</f>
        <v>3150000</v>
      </c>
      <c r="E36" s="64"/>
      <c r="F36" s="65"/>
      <c r="G36" s="82"/>
      <c r="H36" s="66">
        <v>0</v>
      </c>
      <c r="I36" s="67">
        <f t="shared" si="2"/>
        <v>3150000</v>
      </c>
      <c r="J36" s="68"/>
      <c r="K36" s="69" t="s">
        <v>89</v>
      </c>
      <c r="L36" s="70" t="s">
        <v>107</v>
      </c>
    </row>
    <row r="37" spans="2:12" ht="56.25" x14ac:dyDescent="0.3">
      <c r="B37" s="61">
        <v>24</v>
      </c>
      <c r="C37" s="71" t="s">
        <v>90</v>
      </c>
      <c r="D37" s="63">
        <v>2509000</v>
      </c>
      <c r="E37" s="64"/>
      <c r="F37" s="65"/>
      <c r="G37" s="82"/>
      <c r="H37" s="66">
        <v>0</v>
      </c>
      <c r="I37" s="67">
        <f t="shared" si="2"/>
        <v>2509000</v>
      </c>
      <c r="J37" s="68"/>
      <c r="K37" s="69" t="s">
        <v>24</v>
      </c>
      <c r="L37" s="70" t="s">
        <v>14</v>
      </c>
    </row>
    <row r="38" spans="2:12" x14ac:dyDescent="0.3">
      <c r="B38" s="26"/>
      <c r="C38" s="27" t="s">
        <v>92</v>
      </c>
      <c r="D38" s="28">
        <f>SUM(D4:D37)</f>
        <v>239624900</v>
      </c>
      <c r="E38" s="28">
        <f>SUM(E4:E26)</f>
        <v>183731000</v>
      </c>
      <c r="F38" s="29"/>
      <c r="G38" s="28">
        <f>SUM(G4:G31)</f>
        <v>118036991</v>
      </c>
      <c r="H38" s="10">
        <f>G38*100/D38</f>
        <v>49.259067400758433</v>
      </c>
      <c r="I38" s="28">
        <f>SUM(I4:I18)</f>
        <v>79410860</v>
      </c>
      <c r="J38" s="28">
        <f>SUM(J4:J26)</f>
        <v>1684600</v>
      </c>
      <c r="K38" s="30"/>
      <c r="L38" s="31"/>
    </row>
    <row r="39" spans="2:12" x14ac:dyDescent="0.3">
      <c r="G39" s="74"/>
      <c r="K39" s="47"/>
    </row>
    <row r="40" spans="2:12" x14ac:dyDescent="0.3">
      <c r="C40" s="75"/>
      <c r="D40" s="76"/>
      <c r="E40" s="76"/>
      <c r="F40" s="76"/>
      <c r="G40" s="75"/>
      <c r="H40" s="78"/>
      <c r="I40" s="79"/>
      <c r="J40" s="80" t="s">
        <v>93</v>
      </c>
    </row>
    <row r="41" spans="2:12" x14ac:dyDescent="0.3">
      <c r="C41" s="75"/>
      <c r="D41" s="76"/>
      <c r="E41" s="76"/>
      <c r="F41" s="76"/>
      <c r="G41" s="80"/>
      <c r="H41" s="78"/>
      <c r="I41" s="79"/>
      <c r="J41" s="78"/>
    </row>
    <row r="42" spans="2:12" x14ac:dyDescent="0.3">
      <c r="C42" s="77"/>
      <c r="D42" s="76"/>
      <c r="E42" s="76"/>
      <c r="F42" s="76"/>
      <c r="G42" s="78"/>
      <c r="H42" s="78"/>
      <c r="I42" s="79"/>
      <c r="J42" s="78"/>
    </row>
    <row r="43" spans="2:12" x14ac:dyDescent="0.3">
      <c r="C43" s="81"/>
      <c r="D43" s="76"/>
      <c r="E43" s="76"/>
      <c r="F43" s="76"/>
      <c r="G43" s="78"/>
      <c r="H43" s="78"/>
      <c r="I43" s="79"/>
      <c r="J43" s="78"/>
    </row>
    <row r="44" spans="2:12" x14ac:dyDescent="0.3">
      <c r="C44" s="75"/>
      <c r="D44" s="76"/>
      <c r="E44" s="76"/>
      <c r="F44" s="76"/>
      <c r="G44" s="78"/>
      <c r="H44" s="78"/>
      <c r="I44" s="79"/>
      <c r="J44" s="78"/>
    </row>
    <row r="45" spans="2:12" x14ac:dyDescent="0.3">
      <c r="C45" s="76"/>
      <c r="D45" s="76"/>
      <c r="E45" s="76"/>
      <c r="F45" s="76"/>
    </row>
    <row r="46" spans="2:12" x14ac:dyDescent="0.3">
      <c r="C46" s="76"/>
      <c r="D46" s="76"/>
      <c r="E46" s="76"/>
      <c r="F46" s="76"/>
    </row>
  </sheetData>
  <autoFilter ref="K1:K38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75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L46"/>
  <sheetViews>
    <sheetView topLeftCell="B40" zoomScale="90" zoomScaleNormal="90" zoomScaleSheetLayoutView="85" workbookViewId="0">
      <selection activeCell="M1" sqref="M1:M1048576"/>
    </sheetView>
  </sheetViews>
  <sheetFormatPr defaultRowHeight="20.25" x14ac:dyDescent="0.3"/>
  <cols>
    <col min="1" max="1" width="9.140625" style="17" hidden="1" customWidth="1"/>
    <col min="2" max="2" width="5.7109375" style="32" customWidth="1"/>
    <col min="3" max="3" width="36" style="33" customWidth="1"/>
    <col min="4" max="4" width="15.28515625" style="33" customWidth="1"/>
    <col min="5" max="6" width="15" style="33" customWidth="1"/>
    <col min="7" max="7" width="16.7109375" style="33" customWidth="1"/>
    <col min="8" max="8" width="9.28515625" style="33" customWidth="1"/>
    <col min="9" max="9" width="16.7109375" style="34" customWidth="1"/>
    <col min="10" max="10" width="14.5703125" style="33" customWidth="1"/>
    <col min="11" max="11" width="15.140625" style="35" customWidth="1"/>
    <col min="12" max="12" width="15.28515625" style="17" customWidth="1"/>
    <col min="13" max="16384" width="9.140625" style="17"/>
  </cols>
  <sheetData>
    <row r="1" spans="2:12" s="1" customFormat="1" ht="20.25" customHeight="1" x14ac:dyDescent="0.2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2" s="1" customFormat="1" ht="20.25" customHeight="1" x14ac:dyDescent="0.2">
      <c r="B2" s="85" t="s">
        <v>111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2" s="1" customFormat="1" ht="60.75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2" s="1" customFormat="1" ht="75" x14ac:dyDescent="0.2">
      <c r="B4" s="6">
        <v>1</v>
      </c>
      <c r="C4" s="7" t="s">
        <v>12</v>
      </c>
      <c r="D4" s="8">
        <f>8820000-1570000</f>
        <v>7250000</v>
      </c>
      <c r="E4" s="9">
        <v>7250000</v>
      </c>
      <c r="F4" s="9" t="s">
        <v>60</v>
      </c>
      <c r="G4" s="9"/>
      <c r="H4" s="10">
        <f>G4*100/D4</f>
        <v>0</v>
      </c>
      <c r="I4" s="9">
        <f>D4-G4</f>
        <v>7250000</v>
      </c>
      <c r="J4" s="9">
        <v>1570000</v>
      </c>
      <c r="K4" s="11" t="s">
        <v>13</v>
      </c>
      <c r="L4" s="12" t="s">
        <v>25</v>
      </c>
    </row>
    <row r="5" spans="2:12" ht="93.75" x14ac:dyDescent="0.3">
      <c r="B5" s="13">
        <v>2</v>
      </c>
      <c r="C5" s="7" t="s">
        <v>15</v>
      </c>
      <c r="D5" s="8">
        <f>39200000-7408000-2000000</f>
        <v>29792000</v>
      </c>
      <c r="E5" s="16">
        <v>29792000</v>
      </c>
      <c r="F5" s="9" t="s">
        <v>61</v>
      </c>
      <c r="G5" s="16">
        <v>11023040</v>
      </c>
      <c r="H5" s="10">
        <f t="shared" ref="H5:H18" si="0">G5*100/D5</f>
        <v>37</v>
      </c>
      <c r="I5" s="9">
        <f>D5-G5</f>
        <v>18768960</v>
      </c>
      <c r="J5" s="16">
        <f>D5-E5</f>
        <v>0</v>
      </c>
      <c r="K5" s="15" t="s">
        <v>16</v>
      </c>
      <c r="L5" s="12" t="s">
        <v>25</v>
      </c>
    </row>
    <row r="6" spans="2:12" ht="93.75" x14ac:dyDescent="0.3">
      <c r="B6" s="13">
        <v>3</v>
      </c>
      <c r="C6" s="7" t="s">
        <v>17</v>
      </c>
      <c r="D6" s="8">
        <f>19110000-592000-4074000</f>
        <v>14444000</v>
      </c>
      <c r="E6" s="20">
        <v>14444000</v>
      </c>
      <c r="F6" s="21" t="s">
        <v>62</v>
      </c>
      <c r="G6" s="20">
        <v>14444000</v>
      </c>
      <c r="H6" s="10">
        <f t="shared" si="0"/>
        <v>100</v>
      </c>
      <c r="I6" s="9">
        <f>D6-G6</f>
        <v>0</v>
      </c>
      <c r="J6" s="16">
        <f t="shared" ref="J6:J12" si="1">D6-E6</f>
        <v>0</v>
      </c>
      <c r="K6" s="11" t="s">
        <v>16</v>
      </c>
      <c r="L6" s="12" t="s">
        <v>59</v>
      </c>
    </row>
    <row r="7" spans="2:12" ht="93.75" x14ac:dyDescent="0.3">
      <c r="B7" s="6">
        <v>4</v>
      </c>
      <c r="C7" s="7" t="s">
        <v>18</v>
      </c>
      <c r="D7" s="8">
        <f>33593400-9793400</f>
        <v>23800000</v>
      </c>
      <c r="E7" s="20">
        <v>23800000</v>
      </c>
      <c r="F7" s="21" t="s">
        <v>49</v>
      </c>
      <c r="G7" s="20">
        <v>16660000</v>
      </c>
      <c r="H7" s="10">
        <f t="shared" si="0"/>
        <v>70</v>
      </c>
      <c r="I7" s="9">
        <f t="shared" ref="I7:I37" si="2">D7-G7</f>
        <v>7140000</v>
      </c>
      <c r="J7" s="16">
        <f>D7-E7</f>
        <v>0</v>
      </c>
      <c r="K7" s="11" t="s">
        <v>16</v>
      </c>
      <c r="L7" s="19" t="s">
        <v>25</v>
      </c>
    </row>
    <row r="8" spans="2:12" ht="93.75" x14ac:dyDescent="0.3">
      <c r="B8" s="13">
        <v>5</v>
      </c>
      <c r="C8" s="7" t="s">
        <v>20</v>
      </c>
      <c r="D8" s="8">
        <f>34151000-6132600-2898400</f>
        <v>25120000</v>
      </c>
      <c r="E8" s="20">
        <v>25120000</v>
      </c>
      <c r="F8" s="21" t="s">
        <v>50</v>
      </c>
      <c r="G8" s="20">
        <v>7536000</v>
      </c>
      <c r="H8" s="10">
        <f>G8*100/D8</f>
        <v>30</v>
      </c>
      <c r="I8" s="9">
        <f t="shared" si="2"/>
        <v>17584000</v>
      </c>
      <c r="J8" s="16">
        <f t="shared" si="1"/>
        <v>0</v>
      </c>
      <c r="K8" s="11" t="s">
        <v>16</v>
      </c>
      <c r="L8" s="19" t="s">
        <v>25</v>
      </c>
    </row>
    <row r="9" spans="2:12" ht="75" x14ac:dyDescent="0.3">
      <c r="B9" s="13">
        <v>6</v>
      </c>
      <c r="C9" s="7" t="s">
        <v>22</v>
      </c>
      <c r="D9" s="8">
        <f>9800000-2310000</f>
        <v>7490000</v>
      </c>
      <c r="E9" s="20">
        <v>7490000</v>
      </c>
      <c r="F9" s="21" t="s">
        <v>23</v>
      </c>
      <c r="G9" s="20">
        <v>7490000</v>
      </c>
      <c r="H9" s="10">
        <f t="shared" si="0"/>
        <v>100</v>
      </c>
      <c r="I9" s="9">
        <f t="shared" si="2"/>
        <v>0</v>
      </c>
      <c r="J9" s="16">
        <f t="shared" si="1"/>
        <v>0</v>
      </c>
      <c r="K9" s="11" t="s">
        <v>24</v>
      </c>
      <c r="L9" s="19" t="s">
        <v>59</v>
      </c>
    </row>
    <row r="10" spans="2:12" ht="75" x14ac:dyDescent="0.3">
      <c r="B10" s="6">
        <v>7</v>
      </c>
      <c r="C10" s="7" t="s">
        <v>26</v>
      </c>
      <c r="D10" s="8">
        <f>13244700-20100</f>
        <v>13224600</v>
      </c>
      <c r="E10" s="16">
        <v>13200000</v>
      </c>
      <c r="F10" s="21" t="s">
        <v>27</v>
      </c>
      <c r="G10" s="20">
        <v>13200000</v>
      </c>
      <c r="H10" s="10">
        <f t="shared" si="0"/>
        <v>99.813983031622882</v>
      </c>
      <c r="I10" s="9">
        <f t="shared" si="2"/>
        <v>24600</v>
      </c>
      <c r="J10" s="16">
        <f t="shared" si="1"/>
        <v>24600</v>
      </c>
      <c r="K10" s="11" t="s">
        <v>28</v>
      </c>
      <c r="L10" s="19" t="s">
        <v>59</v>
      </c>
    </row>
    <row r="11" spans="2:12" ht="56.25" x14ac:dyDescent="0.3">
      <c r="B11" s="13">
        <v>8</v>
      </c>
      <c r="C11" s="7" t="s">
        <v>29</v>
      </c>
      <c r="D11" s="8">
        <f>28371000-1442200-758900-868900</f>
        <v>25301000</v>
      </c>
      <c r="E11" s="20">
        <v>25301000</v>
      </c>
      <c r="F11" s="21" t="s">
        <v>63</v>
      </c>
      <c r="G11" s="20">
        <v>25301000</v>
      </c>
      <c r="H11" s="10">
        <f t="shared" si="0"/>
        <v>100</v>
      </c>
      <c r="I11" s="9">
        <f t="shared" si="2"/>
        <v>0</v>
      </c>
      <c r="J11" s="16">
        <f t="shared" si="1"/>
        <v>0</v>
      </c>
      <c r="K11" s="11" t="s">
        <v>30</v>
      </c>
      <c r="L11" s="19" t="s">
        <v>59</v>
      </c>
    </row>
    <row r="12" spans="2:12" ht="37.5" x14ac:dyDescent="0.3">
      <c r="B12" s="6">
        <v>9</v>
      </c>
      <c r="C12" s="7" t="s">
        <v>31</v>
      </c>
      <c r="D12" s="8">
        <f>9900000-50000</f>
        <v>9850000</v>
      </c>
      <c r="E12" s="20">
        <v>9850000</v>
      </c>
      <c r="F12" s="22" t="s">
        <v>32</v>
      </c>
      <c r="G12" s="20">
        <v>9850000</v>
      </c>
      <c r="H12" s="10">
        <f>G12*100/D12</f>
        <v>100</v>
      </c>
      <c r="I12" s="9">
        <f>D12-G12</f>
        <v>0</v>
      </c>
      <c r="J12" s="16">
        <f t="shared" si="1"/>
        <v>0</v>
      </c>
      <c r="K12" s="11" t="s">
        <v>30</v>
      </c>
      <c r="L12" s="19" t="s">
        <v>59</v>
      </c>
    </row>
    <row r="13" spans="2:12" ht="93.75" x14ac:dyDescent="0.3">
      <c r="B13" s="13">
        <v>10</v>
      </c>
      <c r="C13" s="7" t="s">
        <v>33</v>
      </c>
      <c r="D13" s="8">
        <v>12000000</v>
      </c>
      <c r="E13" s="20">
        <v>11930000</v>
      </c>
      <c r="F13" s="21" t="s">
        <v>64</v>
      </c>
      <c r="G13" s="20">
        <v>4772000</v>
      </c>
      <c r="H13" s="10">
        <f t="shared" si="0"/>
        <v>39.766666666666666</v>
      </c>
      <c r="I13" s="9">
        <f>D13-G13</f>
        <v>7228000</v>
      </c>
      <c r="J13" s="20">
        <f>D13-E13</f>
        <v>70000</v>
      </c>
      <c r="K13" s="11" t="s">
        <v>34</v>
      </c>
      <c r="L13" s="19" t="s">
        <v>25</v>
      </c>
    </row>
    <row r="14" spans="2:12" ht="37.5" x14ac:dyDescent="0.3">
      <c r="B14" s="36"/>
      <c r="C14" s="37" t="s">
        <v>36</v>
      </c>
      <c r="D14" s="38"/>
      <c r="E14" s="39"/>
      <c r="F14" s="39"/>
      <c r="G14" s="39"/>
      <c r="H14" s="40"/>
      <c r="I14" s="41"/>
      <c r="J14" s="39"/>
      <c r="K14" s="42"/>
      <c r="L14" s="43"/>
    </row>
    <row r="15" spans="2:12" ht="37.5" x14ac:dyDescent="0.3">
      <c r="B15" s="36">
        <v>11</v>
      </c>
      <c r="C15" s="37" t="s">
        <v>51</v>
      </c>
      <c r="D15" s="38"/>
      <c r="E15" s="39"/>
      <c r="F15" s="39"/>
      <c r="G15" s="39"/>
      <c r="H15" s="40"/>
      <c r="I15" s="41"/>
      <c r="J15" s="39"/>
      <c r="K15" s="42"/>
      <c r="L15" s="44"/>
    </row>
    <row r="16" spans="2:12" ht="37.5" x14ac:dyDescent="0.3">
      <c r="B16" s="6"/>
      <c r="C16" s="7" t="s">
        <v>41</v>
      </c>
      <c r="D16" s="8">
        <v>6351900</v>
      </c>
      <c r="E16" s="14"/>
      <c r="F16" s="18"/>
      <c r="G16" s="20">
        <v>6351900</v>
      </c>
      <c r="H16" s="10">
        <f t="shared" si="0"/>
        <v>100</v>
      </c>
      <c r="I16" s="9">
        <f>D16-G16</f>
        <v>0</v>
      </c>
      <c r="J16" s="18"/>
      <c r="K16" s="11" t="s">
        <v>38</v>
      </c>
      <c r="L16" s="24" t="s">
        <v>59</v>
      </c>
    </row>
    <row r="17" spans="2:12" ht="56.25" x14ac:dyDescent="0.3">
      <c r="B17" s="6"/>
      <c r="C17" s="7" t="s">
        <v>52</v>
      </c>
      <c r="D17" s="8">
        <v>3600000</v>
      </c>
      <c r="E17" s="20">
        <v>3600000</v>
      </c>
      <c r="F17" s="21" t="s">
        <v>65</v>
      </c>
      <c r="G17" s="20">
        <v>3420000</v>
      </c>
      <c r="H17" s="10">
        <f t="shared" si="0"/>
        <v>95</v>
      </c>
      <c r="I17" s="9">
        <f>D17-G17</f>
        <v>180000</v>
      </c>
      <c r="J17" s="57">
        <f>D17-E17</f>
        <v>0</v>
      </c>
      <c r="K17" s="11" t="s">
        <v>38</v>
      </c>
      <c r="L17" s="24" t="s">
        <v>59</v>
      </c>
    </row>
    <row r="18" spans="2:12" ht="37.5" x14ac:dyDescent="0.3">
      <c r="B18" s="6">
        <v>12</v>
      </c>
      <c r="C18" s="7" t="s">
        <v>40</v>
      </c>
      <c r="D18" s="8">
        <v>3842250</v>
      </c>
      <c r="E18" s="18"/>
      <c r="F18" s="18"/>
      <c r="G18" s="20">
        <v>3842250</v>
      </c>
      <c r="H18" s="10">
        <f t="shared" si="0"/>
        <v>100</v>
      </c>
      <c r="I18" s="9">
        <f t="shared" si="2"/>
        <v>0</v>
      </c>
      <c r="J18" s="18"/>
      <c r="K18" s="11" t="s">
        <v>38</v>
      </c>
      <c r="L18" s="24" t="s">
        <v>59</v>
      </c>
    </row>
    <row r="19" spans="2:12" ht="37.5" x14ac:dyDescent="0.3">
      <c r="B19" s="6">
        <v>13</v>
      </c>
      <c r="C19" s="7" t="s">
        <v>42</v>
      </c>
      <c r="D19" s="8">
        <v>3061800</v>
      </c>
      <c r="E19" s="18"/>
      <c r="F19" s="18"/>
      <c r="G19" s="20">
        <v>3058800</v>
      </c>
      <c r="H19" s="10">
        <f>G19*100/D19</f>
        <v>99.902018420536933</v>
      </c>
      <c r="I19" s="9">
        <f t="shared" si="2"/>
        <v>3000</v>
      </c>
      <c r="J19" s="18"/>
      <c r="K19" s="11" t="s">
        <v>38</v>
      </c>
      <c r="L19" s="24" t="s">
        <v>59</v>
      </c>
    </row>
    <row r="20" spans="2:12" x14ac:dyDescent="0.3">
      <c r="B20" s="36">
        <v>14</v>
      </c>
      <c r="C20" s="37" t="s">
        <v>43</v>
      </c>
      <c r="D20" s="38"/>
      <c r="E20" s="39"/>
      <c r="F20" s="39"/>
      <c r="G20" s="45"/>
      <c r="H20" s="40"/>
      <c r="I20" s="41"/>
      <c r="J20" s="39"/>
      <c r="K20" s="42"/>
      <c r="L20" s="44"/>
    </row>
    <row r="21" spans="2:12" ht="37.5" x14ac:dyDescent="0.3">
      <c r="B21" s="6"/>
      <c r="C21" s="7" t="s">
        <v>41</v>
      </c>
      <c r="D21" s="8">
        <v>141660</v>
      </c>
      <c r="E21" s="18"/>
      <c r="F21" s="18"/>
      <c r="G21" s="20">
        <v>141660</v>
      </c>
      <c r="H21" s="10">
        <f>G21*100/D21</f>
        <v>100</v>
      </c>
      <c r="I21" s="9">
        <f>D21-G21</f>
        <v>0</v>
      </c>
      <c r="J21" s="18"/>
      <c r="K21" s="11" t="s">
        <v>38</v>
      </c>
      <c r="L21" s="24" t="s">
        <v>59</v>
      </c>
    </row>
    <row r="22" spans="2:12" ht="37.5" x14ac:dyDescent="0.3">
      <c r="B22" s="6"/>
      <c r="C22" s="7" t="s">
        <v>53</v>
      </c>
      <c r="D22" s="8">
        <v>10074000</v>
      </c>
      <c r="E22" s="20">
        <v>10074000</v>
      </c>
      <c r="F22" s="58" t="s">
        <v>68</v>
      </c>
      <c r="G22" s="20">
        <v>9797241</v>
      </c>
      <c r="H22" s="10">
        <f>G22*100/D22</f>
        <v>97.2527397260274</v>
      </c>
      <c r="I22" s="9">
        <f>D22-G22</f>
        <v>276759</v>
      </c>
      <c r="J22" s="57">
        <f>D22-E22</f>
        <v>0</v>
      </c>
      <c r="K22" s="11" t="s">
        <v>38</v>
      </c>
      <c r="L22" s="24" t="s">
        <v>59</v>
      </c>
    </row>
    <row r="23" spans="2:12" ht="37.5" x14ac:dyDescent="0.3">
      <c r="B23" s="36">
        <v>15</v>
      </c>
      <c r="C23" s="37" t="s">
        <v>44</v>
      </c>
      <c r="D23" s="38"/>
      <c r="E23" s="39"/>
      <c r="F23" s="39"/>
      <c r="G23" s="39"/>
      <c r="H23" s="40"/>
      <c r="I23" s="41"/>
      <c r="J23" s="39"/>
      <c r="K23" s="42"/>
      <c r="L23" s="44"/>
    </row>
    <row r="24" spans="2:12" ht="37.5" x14ac:dyDescent="0.3">
      <c r="B24" s="6"/>
      <c r="C24" s="7" t="s">
        <v>41</v>
      </c>
      <c r="D24" s="8">
        <v>60790</v>
      </c>
      <c r="E24" s="18"/>
      <c r="F24" s="18"/>
      <c r="G24" s="59">
        <v>60790</v>
      </c>
      <c r="H24" s="10">
        <v>0</v>
      </c>
      <c r="I24" s="9">
        <f t="shared" si="2"/>
        <v>0</v>
      </c>
      <c r="J24" s="18"/>
      <c r="K24" s="11" t="s">
        <v>38</v>
      </c>
      <c r="L24" s="24" t="s">
        <v>59</v>
      </c>
    </row>
    <row r="25" spans="2:12" ht="56.25" x14ac:dyDescent="0.3">
      <c r="B25" s="6"/>
      <c r="C25" s="7" t="s">
        <v>54</v>
      </c>
      <c r="D25" s="8">
        <v>1900000</v>
      </c>
      <c r="E25" s="60">
        <v>1880000</v>
      </c>
      <c r="F25" s="21" t="s">
        <v>69</v>
      </c>
      <c r="G25" s="59"/>
      <c r="H25" s="10">
        <v>0</v>
      </c>
      <c r="I25" s="9">
        <f t="shared" si="2"/>
        <v>1900000</v>
      </c>
      <c r="J25" s="57">
        <f>D25-E25</f>
        <v>20000</v>
      </c>
      <c r="K25" s="11" t="s">
        <v>38</v>
      </c>
      <c r="L25" s="24" t="s">
        <v>25</v>
      </c>
    </row>
    <row r="26" spans="2:12" x14ac:dyDescent="0.3">
      <c r="B26" s="36">
        <v>16</v>
      </c>
      <c r="C26" s="37" t="s">
        <v>45</v>
      </c>
      <c r="D26" s="38"/>
      <c r="E26" s="39"/>
      <c r="F26" s="39"/>
      <c r="G26" s="39"/>
      <c r="H26" s="40"/>
      <c r="I26" s="41"/>
      <c r="J26" s="39"/>
      <c r="K26" s="42"/>
      <c r="L26" s="44"/>
    </row>
    <row r="27" spans="2:12" ht="37.5" x14ac:dyDescent="0.3">
      <c r="B27" s="6"/>
      <c r="C27" s="7" t="s">
        <v>41</v>
      </c>
      <c r="D27" s="8">
        <v>602400</v>
      </c>
      <c r="E27" s="18"/>
      <c r="F27" s="18"/>
      <c r="G27" s="20">
        <v>602400</v>
      </c>
      <c r="H27" s="10">
        <v>0</v>
      </c>
      <c r="I27" s="9">
        <f t="shared" si="2"/>
        <v>0</v>
      </c>
      <c r="J27" s="18"/>
      <c r="K27" s="11" t="s">
        <v>38</v>
      </c>
      <c r="L27" s="24" t="s">
        <v>41</v>
      </c>
    </row>
    <row r="28" spans="2:12" ht="37.5" x14ac:dyDescent="0.3">
      <c r="B28" s="6"/>
      <c r="C28" s="7" t="s">
        <v>55</v>
      </c>
      <c r="D28" s="8">
        <v>1800000</v>
      </c>
      <c r="E28" s="20">
        <v>1782000</v>
      </c>
      <c r="F28" s="22" t="s">
        <v>67</v>
      </c>
      <c r="G28" s="20">
        <v>1782000</v>
      </c>
      <c r="H28" s="10">
        <v>0</v>
      </c>
      <c r="I28" s="9">
        <f t="shared" si="2"/>
        <v>18000</v>
      </c>
      <c r="J28" s="57">
        <f>D28-E28</f>
        <v>18000</v>
      </c>
      <c r="K28" s="11" t="s">
        <v>38</v>
      </c>
      <c r="L28" s="24" t="s">
        <v>59</v>
      </c>
    </row>
    <row r="29" spans="2:12" x14ac:dyDescent="0.3">
      <c r="B29" s="61"/>
      <c r="C29" s="62" t="s">
        <v>70</v>
      </c>
      <c r="D29" s="63"/>
      <c r="E29" s="64"/>
      <c r="F29" s="65"/>
      <c r="G29" s="64"/>
      <c r="H29" s="66"/>
      <c r="I29" s="67"/>
      <c r="J29" s="68"/>
      <c r="K29" s="69"/>
      <c r="L29" s="70"/>
    </row>
    <row r="30" spans="2:12" ht="43.5" customHeight="1" x14ac:dyDescent="0.3">
      <c r="B30" s="6">
        <v>17</v>
      </c>
      <c r="C30" s="7" t="s">
        <v>71</v>
      </c>
      <c r="D30" s="8">
        <v>8000000</v>
      </c>
      <c r="E30" s="20">
        <v>7900000</v>
      </c>
      <c r="F30" s="21" t="s">
        <v>72</v>
      </c>
      <c r="G30" s="20">
        <v>3160000</v>
      </c>
      <c r="H30" s="10">
        <f>G30*100/D30</f>
        <v>39.5</v>
      </c>
      <c r="I30" s="9">
        <f t="shared" si="2"/>
        <v>4840000</v>
      </c>
      <c r="J30" s="57">
        <f>D30-E30</f>
        <v>100000</v>
      </c>
      <c r="K30" s="11" t="s">
        <v>73</v>
      </c>
      <c r="L30" s="24" t="s">
        <v>25</v>
      </c>
    </row>
    <row r="31" spans="2:12" ht="56.25" x14ac:dyDescent="0.3">
      <c r="B31" s="61">
        <v>18</v>
      </c>
      <c r="C31" s="71" t="s">
        <v>74</v>
      </c>
      <c r="D31" s="63">
        <v>20000000</v>
      </c>
      <c r="E31" s="64"/>
      <c r="F31" s="65"/>
      <c r="G31" s="82"/>
      <c r="H31" s="66">
        <v>0</v>
      </c>
      <c r="I31" s="67">
        <f t="shared" si="2"/>
        <v>20000000</v>
      </c>
      <c r="J31" s="68"/>
      <c r="K31" s="69" t="s">
        <v>75</v>
      </c>
      <c r="L31" s="70" t="s">
        <v>106</v>
      </c>
    </row>
    <row r="32" spans="2:12" ht="56.25" x14ac:dyDescent="0.3">
      <c r="B32" s="6">
        <v>19</v>
      </c>
      <c r="C32" s="7" t="s">
        <v>77</v>
      </c>
      <c r="D32" s="8">
        <v>497500</v>
      </c>
      <c r="E32" s="20">
        <v>497500</v>
      </c>
      <c r="F32" s="21" t="s">
        <v>78</v>
      </c>
      <c r="G32" s="18"/>
      <c r="H32" s="10">
        <v>0</v>
      </c>
      <c r="I32" s="9">
        <f t="shared" si="2"/>
        <v>497500</v>
      </c>
      <c r="J32" s="57"/>
      <c r="K32" s="11" t="s">
        <v>30</v>
      </c>
      <c r="L32" s="19" t="s">
        <v>25</v>
      </c>
    </row>
    <row r="33" spans="2:12" ht="56.25" x14ac:dyDescent="0.3">
      <c r="B33" s="6">
        <v>20</v>
      </c>
      <c r="C33" s="7" t="s">
        <v>79</v>
      </c>
      <c r="D33" s="8">
        <v>497500</v>
      </c>
      <c r="E33" s="20">
        <v>497500</v>
      </c>
      <c r="F33" s="21" t="s">
        <v>80</v>
      </c>
      <c r="G33" s="18"/>
      <c r="H33" s="10">
        <v>0</v>
      </c>
      <c r="I33" s="9">
        <f t="shared" si="2"/>
        <v>497500</v>
      </c>
      <c r="J33" s="57"/>
      <c r="K33" s="11" t="s">
        <v>81</v>
      </c>
      <c r="L33" s="19" t="s">
        <v>25</v>
      </c>
    </row>
    <row r="34" spans="2:12" ht="56.25" x14ac:dyDescent="0.3">
      <c r="B34" s="6">
        <v>21</v>
      </c>
      <c r="C34" s="7" t="s">
        <v>82</v>
      </c>
      <c r="D34" s="8">
        <v>497500</v>
      </c>
      <c r="E34" s="20">
        <v>497500</v>
      </c>
      <c r="F34" s="21" t="s">
        <v>83</v>
      </c>
      <c r="G34" s="18"/>
      <c r="H34" s="10">
        <v>0</v>
      </c>
      <c r="I34" s="9">
        <f t="shared" si="2"/>
        <v>497500</v>
      </c>
      <c r="J34" s="57"/>
      <c r="K34" s="11" t="s">
        <v>28</v>
      </c>
      <c r="L34" s="19" t="s">
        <v>25</v>
      </c>
    </row>
    <row r="35" spans="2:12" ht="56.25" x14ac:dyDescent="0.3">
      <c r="B35" s="6">
        <v>22</v>
      </c>
      <c r="C35" s="7" t="s">
        <v>84</v>
      </c>
      <c r="D35" s="8">
        <v>4767000</v>
      </c>
      <c r="E35" s="20"/>
      <c r="F35" s="22"/>
      <c r="G35" s="20"/>
      <c r="H35" s="10">
        <v>0</v>
      </c>
      <c r="I35" s="9">
        <f t="shared" si="2"/>
        <v>4767000</v>
      </c>
      <c r="J35" s="57"/>
      <c r="K35" s="11" t="s">
        <v>24</v>
      </c>
      <c r="L35" s="12" t="s">
        <v>110</v>
      </c>
    </row>
    <row r="36" spans="2:12" ht="56.25" x14ac:dyDescent="0.3">
      <c r="B36" s="61">
        <v>23</v>
      </c>
      <c r="C36" s="71" t="s">
        <v>87</v>
      </c>
      <c r="D36" s="63">
        <f>2391100+758900</f>
        <v>3150000</v>
      </c>
      <c r="E36" s="64"/>
      <c r="F36" s="65"/>
      <c r="G36" s="64"/>
      <c r="H36" s="66">
        <v>0</v>
      </c>
      <c r="I36" s="67">
        <f t="shared" si="2"/>
        <v>3150000</v>
      </c>
      <c r="J36" s="68"/>
      <c r="K36" s="69" t="s">
        <v>89</v>
      </c>
      <c r="L36" s="73" t="s">
        <v>104</v>
      </c>
    </row>
    <row r="37" spans="2:12" ht="56.25" x14ac:dyDescent="0.3">
      <c r="B37" s="6">
        <v>24</v>
      </c>
      <c r="C37" s="7" t="s">
        <v>90</v>
      </c>
      <c r="D37" s="8">
        <v>2509000</v>
      </c>
      <c r="E37" s="20"/>
      <c r="F37" s="22"/>
      <c r="G37" s="20"/>
      <c r="H37" s="10">
        <v>0</v>
      </c>
      <c r="I37" s="9">
        <f t="shared" si="2"/>
        <v>2509000</v>
      </c>
      <c r="J37" s="57"/>
      <c r="K37" s="11" t="s">
        <v>24</v>
      </c>
      <c r="L37" s="12" t="s">
        <v>110</v>
      </c>
    </row>
    <row r="38" spans="2:12" x14ac:dyDescent="0.3">
      <c r="B38" s="26"/>
      <c r="C38" s="27" t="s">
        <v>92</v>
      </c>
      <c r="D38" s="28">
        <f>SUM(D4:D37)</f>
        <v>239624900</v>
      </c>
      <c r="E38" s="28">
        <f>SUM(E4:E26)</f>
        <v>183731000</v>
      </c>
      <c r="F38" s="29"/>
      <c r="G38" s="28">
        <f>SUM(G4:G37)</f>
        <v>142493081</v>
      </c>
      <c r="H38" s="10">
        <f>G38*100/D38</f>
        <v>59.465056010456344</v>
      </c>
      <c r="I38" s="28">
        <f>SUM(I4:I18)</f>
        <v>58175560</v>
      </c>
      <c r="J38" s="28">
        <f>SUM(J4:J26)</f>
        <v>1684600</v>
      </c>
      <c r="K38" s="30"/>
      <c r="L38" s="31"/>
    </row>
    <row r="39" spans="2:12" x14ac:dyDescent="0.3">
      <c r="G39" s="74"/>
      <c r="K39" s="47"/>
    </row>
    <row r="40" spans="2:12" x14ac:dyDescent="0.3">
      <c r="C40" s="75"/>
      <c r="D40" s="76"/>
      <c r="E40" s="76"/>
      <c r="F40" s="76"/>
      <c r="G40" s="77"/>
      <c r="H40" s="78"/>
      <c r="I40" s="79"/>
      <c r="J40" s="80" t="s">
        <v>93</v>
      </c>
    </row>
    <row r="41" spans="2:12" x14ac:dyDescent="0.3">
      <c r="C41" s="75"/>
      <c r="D41" s="76"/>
      <c r="E41" s="76"/>
      <c r="F41" s="76"/>
      <c r="G41" s="75"/>
      <c r="H41" s="78"/>
      <c r="I41" s="79"/>
      <c r="J41" s="78"/>
    </row>
    <row r="42" spans="2:12" x14ac:dyDescent="0.3">
      <c r="C42" s="77"/>
      <c r="D42" s="76"/>
      <c r="E42" s="76"/>
      <c r="F42" s="76"/>
      <c r="G42" s="75"/>
      <c r="H42" s="78"/>
      <c r="I42" s="79"/>
      <c r="J42" s="78"/>
    </row>
    <row r="43" spans="2:12" x14ac:dyDescent="0.3">
      <c r="C43" s="81"/>
      <c r="D43" s="76"/>
      <c r="E43" s="76"/>
      <c r="F43" s="76"/>
      <c r="G43" s="78"/>
      <c r="H43" s="78"/>
      <c r="I43" s="79"/>
      <c r="J43" s="78"/>
    </row>
    <row r="44" spans="2:12" x14ac:dyDescent="0.3">
      <c r="C44" s="75"/>
      <c r="D44" s="76"/>
      <c r="E44" s="76"/>
      <c r="F44" s="76"/>
      <c r="G44" s="78"/>
      <c r="H44" s="78"/>
      <c r="I44" s="79"/>
      <c r="J44" s="78"/>
    </row>
    <row r="45" spans="2:12" x14ac:dyDescent="0.3">
      <c r="C45" s="76"/>
      <c r="D45" s="76"/>
      <c r="E45" s="76"/>
      <c r="F45" s="76"/>
    </row>
    <row r="46" spans="2:12" x14ac:dyDescent="0.3">
      <c r="C46" s="76"/>
      <c r="D46" s="76"/>
      <c r="E46" s="76"/>
      <c r="F46" s="76"/>
    </row>
  </sheetData>
  <autoFilter ref="K1:K38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75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E17" sqref="E17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L21"/>
  <sheetViews>
    <sheetView topLeftCell="B16" zoomScale="90" zoomScaleNormal="90" zoomScaleSheetLayoutView="85" workbookViewId="0">
      <selection activeCell="G26" sqref="G26"/>
    </sheetView>
  </sheetViews>
  <sheetFormatPr defaultRowHeight="20.25" x14ac:dyDescent="0.3"/>
  <cols>
    <col min="1" max="1" width="9.140625" style="17" hidden="1" customWidth="1"/>
    <col min="2" max="2" width="5.7109375" style="32" customWidth="1"/>
    <col min="3" max="3" width="36" style="33" customWidth="1"/>
    <col min="4" max="4" width="15.28515625" style="33" customWidth="1"/>
    <col min="5" max="6" width="15" style="33" customWidth="1"/>
    <col min="7" max="7" width="14.42578125" style="33" customWidth="1"/>
    <col min="8" max="8" width="9.28515625" style="33" customWidth="1"/>
    <col min="9" max="9" width="16.7109375" style="34" customWidth="1"/>
    <col min="10" max="10" width="13.140625" style="33" customWidth="1"/>
    <col min="11" max="11" width="15.140625" style="35" customWidth="1"/>
    <col min="12" max="12" width="15.28515625" style="17" customWidth="1"/>
    <col min="13" max="13" width="18.42578125" style="17" customWidth="1"/>
    <col min="14" max="16384" width="9.140625" style="17"/>
  </cols>
  <sheetData>
    <row r="1" spans="2:12" s="1" customFormat="1" ht="20.25" customHeight="1" x14ac:dyDescent="0.2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2" s="1" customFormat="1" ht="20.25" customHeight="1" x14ac:dyDescent="0.2">
      <c r="B2" s="85" t="s">
        <v>112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2" s="1" customFormat="1" ht="60.75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2" s="1" customFormat="1" ht="75" x14ac:dyDescent="0.2">
      <c r="B4" s="6">
        <v>1</v>
      </c>
      <c r="C4" s="7" t="s">
        <v>12</v>
      </c>
      <c r="D4" s="8">
        <v>8820000</v>
      </c>
      <c r="E4" s="9"/>
      <c r="F4" s="9"/>
      <c r="G4" s="9"/>
      <c r="H4" s="10">
        <f>G4*100/D4</f>
        <v>0</v>
      </c>
      <c r="I4" s="9">
        <f>D4-G4</f>
        <v>8820000</v>
      </c>
      <c r="J4" s="9"/>
      <c r="K4" s="11" t="s">
        <v>13</v>
      </c>
      <c r="L4" s="12" t="s">
        <v>39</v>
      </c>
    </row>
    <row r="5" spans="2:12" ht="93.75" x14ac:dyDescent="0.3">
      <c r="B5" s="13">
        <v>2</v>
      </c>
      <c r="C5" s="7" t="s">
        <v>15</v>
      </c>
      <c r="D5" s="8">
        <v>39200000</v>
      </c>
      <c r="E5" s="14"/>
      <c r="F5" s="14"/>
      <c r="G5" s="14"/>
      <c r="H5" s="10">
        <f t="shared" ref="H5:H21" si="0">G5*100/D5</f>
        <v>0</v>
      </c>
      <c r="I5" s="9">
        <f t="shared" ref="I5:I20" si="1">D5-G5</f>
        <v>39200000</v>
      </c>
      <c r="J5" s="14"/>
      <c r="K5" s="15" t="s">
        <v>16</v>
      </c>
      <c r="L5" s="16" t="s">
        <v>39</v>
      </c>
    </row>
    <row r="6" spans="2:12" ht="93.75" x14ac:dyDescent="0.3">
      <c r="B6" s="13">
        <v>3</v>
      </c>
      <c r="C6" s="7" t="s">
        <v>17</v>
      </c>
      <c r="D6" s="8">
        <v>19110000</v>
      </c>
      <c r="E6" s="18"/>
      <c r="F6" s="18"/>
      <c r="G6" s="18"/>
      <c r="H6" s="10">
        <f t="shared" si="0"/>
        <v>0</v>
      </c>
      <c r="I6" s="9">
        <f t="shared" si="1"/>
        <v>19110000</v>
      </c>
      <c r="J6" s="18"/>
      <c r="K6" s="11" t="s">
        <v>16</v>
      </c>
      <c r="L6" s="19" t="s">
        <v>39</v>
      </c>
    </row>
    <row r="7" spans="2:12" ht="93.75" x14ac:dyDescent="0.3">
      <c r="B7" s="6">
        <v>4</v>
      </c>
      <c r="C7" s="7" t="s">
        <v>18</v>
      </c>
      <c r="D7" s="8">
        <v>33593400</v>
      </c>
      <c r="E7" s="18"/>
      <c r="F7" s="18"/>
      <c r="G7" s="18"/>
      <c r="H7" s="10">
        <f t="shared" si="0"/>
        <v>0</v>
      </c>
      <c r="I7" s="9">
        <f t="shared" si="1"/>
        <v>33593400</v>
      </c>
      <c r="J7" s="14"/>
      <c r="K7" s="11" t="s">
        <v>16</v>
      </c>
      <c r="L7" s="19" t="s">
        <v>39</v>
      </c>
    </row>
    <row r="8" spans="2:12" ht="93.75" x14ac:dyDescent="0.3">
      <c r="B8" s="13">
        <v>5</v>
      </c>
      <c r="C8" s="7" t="s">
        <v>20</v>
      </c>
      <c r="D8" s="8">
        <v>34151000</v>
      </c>
      <c r="E8" s="18"/>
      <c r="F8" s="18"/>
      <c r="G8" s="18"/>
      <c r="H8" s="10">
        <f t="shared" si="0"/>
        <v>0</v>
      </c>
      <c r="I8" s="9">
        <f t="shared" si="1"/>
        <v>34151000</v>
      </c>
      <c r="J8" s="14" t="s">
        <v>21</v>
      </c>
      <c r="K8" s="11" t="s">
        <v>16</v>
      </c>
      <c r="L8" s="19" t="s">
        <v>39</v>
      </c>
    </row>
    <row r="9" spans="2:12" ht="75" x14ac:dyDescent="0.3">
      <c r="B9" s="13">
        <v>6</v>
      </c>
      <c r="C9" s="7" t="s">
        <v>22</v>
      </c>
      <c r="D9" s="8">
        <v>9800000</v>
      </c>
      <c r="E9" s="20">
        <v>7490000</v>
      </c>
      <c r="F9" s="21" t="s">
        <v>23</v>
      </c>
      <c r="G9" s="18"/>
      <c r="H9" s="10">
        <f t="shared" si="0"/>
        <v>0</v>
      </c>
      <c r="I9" s="9">
        <f t="shared" si="1"/>
        <v>9800000</v>
      </c>
      <c r="J9" s="18"/>
      <c r="K9" s="11" t="s">
        <v>24</v>
      </c>
      <c r="L9" s="19" t="s">
        <v>25</v>
      </c>
    </row>
    <row r="10" spans="2:12" ht="75" x14ac:dyDescent="0.3">
      <c r="B10" s="6">
        <v>7</v>
      </c>
      <c r="C10" s="7" t="s">
        <v>26</v>
      </c>
      <c r="D10" s="8">
        <v>13244700</v>
      </c>
      <c r="E10" s="16">
        <v>13200000</v>
      </c>
      <c r="F10" s="21" t="s">
        <v>27</v>
      </c>
      <c r="G10" s="18"/>
      <c r="H10" s="10">
        <f t="shared" si="0"/>
        <v>0</v>
      </c>
      <c r="I10" s="9">
        <f t="shared" si="1"/>
        <v>13244700</v>
      </c>
      <c r="J10" s="18"/>
      <c r="K10" s="11" t="s">
        <v>28</v>
      </c>
      <c r="L10" s="19" t="s">
        <v>25</v>
      </c>
    </row>
    <row r="11" spans="2:12" ht="56.25" x14ac:dyDescent="0.3">
      <c r="B11" s="13">
        <v>8</v>
      </c>
      <c r="C11" s="7" t="s">
        <v>29</v>
      </c>
      <c r="D11" s="8">
        <v>28371000</v>
      </c>
      <c r="E11" s="18"/>
      <c r="F11" s="18"/>
      <c r="G11" s="18"/>
      <c r="H11" s="10">
        <f t="shared" si="0"/>
        <v>0</v>
      </c>
      <c r="I11" s="9">
        <f t="shared" si="1"/>
        <v>28371000</v>
      </c>
      <c r="J11" s="18"/>
      <c r="K11" s="11" t="s">
        <v>30</v>
      </c>
      <c r="L11" s="19" t="s">
        <v>104</v>
      </c>
    </row>
    <row r="12" spans="2:12" ht="37.5" x14ac:dyDescent="0.3">
      <c r="B12" s="6">
        <v>9</v>
      </c>
      <c r="C12" s="7" t="s">
        <v>31</v>
      </c>
      <c r="D12" s="8">
        <v>9900000</v>
      </c>
      <c r="E12" s="20">
        <v>9850000</v>
      </c>
      <c r="F12" s="22" t="s">
        <v>32</v>
      </c>
      <c r="G12" s="20"/>
      <c r="H12" s="10">
        <f>G12*100/D12</f>
        <v>0</v>
      </c>
      <c r="I12" s="9">
        <f>D12-G12</f>
        <v>9900000</v>
      </c>
      <c r="J12" s="16"/>
      <c r="K12" s="11" t="s">
        <v>30</v>
      </c>
      <c r="L12" s="19" t="s">
        <v>25</v>
      </c>
    </row>
    <row r="13" spans="2:12" ht="93.75" x14ac:dyDescent="0.3">
      <c r="B13" s="13">
        <v>10</v>
      </c>
      <c r="C13" s="7" t="s">
        <v>33</v>
      </c>
      <c r="D13" s="8">
        <v>12000000</v>
      </c>
      <c r="E13" s="18"/>
      <c r="F13" s="18"/>
      <c r="G13" s="18"/>
      <c r="H13" s="10">
        <f t="shared" si="0"/>
        <v>0</v>
      </c>
      <c r="I13" s="9">
        <f t="shared" si="1"/>
        <v>12000000</v>
      </c>
      <c r="J13" s="18"/>
      <c r="K13" s="11" t="s">
        <v>34</v>
      </c>
      <c r="L13" s="19" t="s">
        <v>35</v>
      </c>
    </row>
    <row r="14" spans="2:12" ht="37.5" x14ac:dyDescent="0.3">
      <c r="B14" s="6"/>
      <c r="C14" s="7" t="s">
        <v>36</v>
      </c>
      <c r="D14" s="8"/>
      <c r="E14" s="18"/>
      <c r="F14" s="18"/>
      <c r="G14" s="18"/>
      <c r="H14" s="10"/>
      <c r="I14" s="9"/>
      <c r="J14" s="18"/>
      <c r="K14" s="11"/>
      <c r="L14" s="23"/>
    </row>
    <row r="15" spans="2:12" ht="37.5" x14ac:dyDescent="0.3">
      <c r="B15" s="6">
        <v>11</v>
      </c>
      <c r="C15" s="7" t="s">
        <v>37</v>
      </c>
      <c r="D15" s="8">
        <v>9951900</v>
      </c>
      <c r="E15" s="18"/>
      <c r="F15" s="18"/>
      <c r="G15" s="18"/>
      <c r="H15" s="10">
        <f t="shared" si="0"/>
        <v>0</v>
      </c>
      <c r="I15" s="9">
        <f t="shared" si="1"/>
        <v>9951900</v>
      </c>
      <c r="J15" s="18"/>
      <c r="K15" s="11" t="s">
        <v>38</v>
      </c>
      <c r="L15" s="24" t="s">
        <v>39</v>
      </c>
    </row>
    <row r="16" spans="2:12" ht="37.5" x14ac:dyDescent="0.3">
      <c r="B16" s="6">
        <v>12</v>
      </c>
      <c r="C16" s="7" t="s">
        <v>40</v>
      </c>
      <c r="D16" s="8">
        <v>3842250</v>
      </c>
      <c r="E16" s="18"/>
      <c r="F16" s="18"/>
      <c r="G16" s="18"/>
      <c r="H16" s="10">
        <f t="shared" si="0"/>
        <v>0</v>
      </c>
      <c r="I16" s="9">
        <f t="shared" si="1"/>
        <v>3842250</v>
      </c>
      <c r="J16" s="18"/>
      <c r="K16" s="11" t="s">
        <v>38</v>
      </c>
      <c r="L16" s="24" t="s">
        <v>41</v>
      </c>
    </row>
    <row r="17" spans="2:12" ht="37.5" x14ac:dyDescent="0.3">
      <c r="B17" s="6">
        <v>13</v>
      </c>
      <c r="C17" s="7" t="s">
        <v>42</v>
      </c>
      <c r="D17" s="8">
        <v>3061800</v>
      </c>
      <c r="E17" s="18"/>
      <c r="F17" s="18"/>
      <c r="G17" s="18"/>
      <c r="H17" s="10">
        <f>G17*100/D17</f>
        <v>0</v>
      </c>
      <c r="I17" s="9">
        <f t="shared" si="1"/>
        <v>3061800</v>
      </c>
      <c r="J17" s="18"/>
      <c r="K17" s="11" t="s">
        <v>38</v>
      </c>
      <c r="L17" s="24" t="s">
        <v>41</v>
      </c>
    </row>
    <row r="18" spans="2:12" ht="37.5" x14ac:dyDescent="0.3">
      <c r="B18" s="6">
        <v>14</v>
      </c>
      <c r="C18" s="7" t="s">
        <v>43</v>
      </c>
      <c r="D18" s="8">
        <v>10215660</v>
      </c>
      <c r="E18" s="18"/>
      <c r="F18" s="18"/>
      <c r="G18" s="25"/>
      <c r="H18" s="10">
        <f t="shared" si="0"/>
        <v>0</v>
      </c>
      <c r="I18" s="9">
        <f t="shared" si="1"/>
        <v>10215660</v>
      </c>
      <c r="J18" s="18"/>
      <c r="K18" s="11" t="s">
        <v>38</v>
      </c>
      <c r="L18" s="24" t="s">
        <v>39</v>
      </c>
    </row>
    <row r="19" spans="2:12" ht="37.5" x14ac:dyDescent="0.3">
      <c r="B19" s="6">
        <v>15</v>
      </c>
      <c r="C19" s="7" t="s">
        <v>44</v>
      </c>
      <c r="D19" s="8">
        <v>1960790</v>
      </c>
      <c r="E19" s="18"/>
      <c r="F19" s="18"/>
      <c r="G19" s="18"/>
      <c r="H19" s="10">
        <f t="shared" si="0"/>
        <v>0</v>
      </c>
      <c r="I19" s="9">
        <f t="shared" si="1"/>
        <v>1960790</v>
      </c>
      <c r="J19" s="18"/>
      <c r="K19" s="11" t="s">
        <v>38</v>
      </c>
      <c r="L19" s="24" t="s">
        <v>39</v>
      </c>
    </row>
    <row r="20" spans="2:12" ht="37.5" x14ac:dyDescent="0.3">
      <c r="B20" s="6">
        <v>16</v>
      </c>
      <c r="C20" s="7" t="s">
        <v>45</v>
      </c>
      <c r="D20" s="8">
        <v>2402400</v>
      </c>
      <c r="E20" s="18"/>
      <c r="F20" s="18"/>
      <c r="G20" s="18"/>
      <c r="H20" s="10">
        <f t="shared" si="0"/>
        <v>0</v>
      </c>
      <c r="I20" s="9">
        <f t="shared" si="1"/>
        <v>2402400</v>
      </c>
      <c r="J20" s="18"/>
      <c r="K20" s="11" t="s">
        <v>38</v>
      </c>
      <c r="L20" s="24" t="s">
        <v>39</v>
      </c>
    </row>
    <row r="21" spans="2:12" x14ac:dyDescent="0.3">
      <c r="B21" s="26"/>
      <c r="C21" s="27" t="s">
        <v>46</v>
      </c>
      <c r="D21" s="28">
        <f>SUM(D4:D20)</f>
        <v>239624900</v>
      </c>
      <c r="E21" s="28">
        <f>SUM(E4:E20)</f>
        <v>30540000</v>
      </c>
      <c r="F21" s="29"/>
      <c r="G21" s="28">
        <f>SUM(G4:G20)</f>
        <v>0</v>
      </c>
      <c r="H21" s="10">
        <f t="shared" si="0"/>
        <v>0</v>
      </c>
      <c r="I21" s="28">
        <f>SUM(I4:I16)</f>
        <v>221984250</v>
      </c>
      <c r="J21" s="28">
        <f>SUM(J4:J20)</f>
        <v>0</v>
      </c>
      <c r="K21" s="30"/>
      <c r="L21" s="31"/>
    </row>
  </sheetData>
  <autoFilter ref="K1:K4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F0"/>
  </sheetPr>
  <dimension ref="A1:L21"/>
  <sheetViews>
    <sheetView topLeftCell="B16" zoomScale="90" zoomScaleNormal="90" zoomScaleSheetLayoutView="85" workbookViewId="0">
      <selection activeCell="G5" sqref="G5"/>
    </sheetView>
  </sheetViews>
  <sheetFormatPr defaultRowHeight="20.25" x14ac:dyDescent="0.3"/>
  <cols>
    <col min="1" max="1" width="9.140625" style="17" hidden="1" customWidth="1"/>
    <col min="2" max="2" width="5.7109375" style="32" customWidth="1"/>
    <col min="3" max="3" width="36" style="33" customWidth="1"/>
    <col min="4" max="4" width="15.28515625" style="33" customWidth="1"/>
    <col min="5" max="6" width="15" style="33" customWidth="1"/>
    <col min="7" max="7" width="14.42578125" style="33" customWidth="1"/>
    <col min="8" max="8" width="9.28515625" style="33" customWidth="1"/>
    <col min="9" max="9" width="16.7109375" style="34" customWidth="1"/>
    <col min="10" max="10" width="13.140625" style="33" customWidth="1"/>
    <col min="11" max="11" width="15.140625" style="35" customWidth="1"/>
    <col min="12" max="12" width="15.28515625" style="17" customWidth="1"/>
    <col min="13" max="13" width="18.42578125" style="17" customWidth="1"/>
    <col min="14" max="16384" width="9.140625" style="17"/>
  </cols>
  <sheetData>
    <row r="1" spans="2:12" s="1" customFormat="1" ht="20.25" customHeight="1" x14ac:dyDescent="0.2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2" s="1" customFormat="1" ht="20.25" customHeight="1" x14ac:dyDescent="0.2">
      <c r="B2" s="85" t="s">
        <v>100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2" s="1" customFormat="1" ht="60.75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2" s="1" customFormat="1" ht="75" x14ac:dyDescent="0.2">
      <c r="B4" s="6">
        <v>1</v>
      </c>
      <c r="C4" s="7" t="s">
        <v>12</v>
      </c>
      <c r="D4" s="8">
        <v>8820000</v>
      </c>
      <c r="E4" s="9"/>
      <c r="F4" s="9"/>
      <c r="G4" s="9"/>
      <c r="H4" s="10">
        <f>G4*100/D4</f>
        <v>0</v>
      </c>
      <c r="I4" s="9">
        <f>D4-G4</f>
        <v>8820000</v>
      </c>
      <c r="J4" s="9"/>
      <c r="K4" s="11" t="s">
        <v>13</v>
      </c>
      <c r="L4" s="12" t="s">
        <v>14</v>
      </c>
    </row>
    <row r="5" spans="2:12" ht="93.75" x14ac:dyDescent="0.3">
      <c r="B5" s="13">
        <v>2</v>
      </c>
      <c r="C5" s="7" t="s">
        <v>15</v>
      </c>
      <c r="D5" s="8">
        <v>39200000</v>
      </c>
      <c r="E5" s="14"/>
      <c r="F5" s="14"/>
      <c r="G5" s="14"/>
      <c r="H5" s="10">
        <f t="shared" ref="H5:H21" si="0">G5*100/D5</f>
        <v>0</v>
      </c>
      <c r="I5" s="9">
        <f t="shared" ref="I5:I20" si="1">D5-G5</f>
        <v>39200000</v>
      </c>
      <c r="J5" s="14"/>
      <c r="K5" s="15" t="s">
        <v>16</v>
      </c>
      <c r="L5" s="16" t="s">
        <v>14</v>
      </c>
    </row>
    <row r="6" spans="2:12" ht="93.75" x14ac:dyDescent="0.3">
      <c r="B6" s="13">
        <v>3</v>
      </c>
      <c r="C6" s="7" t="s">
        <v>17</v>
      </c>
      <c r="D6" s="8">
        <v>19110000</v>
      </c>
      <c r="E6" s="18"/>
      <c r="F6" s="18"/>
      <c r="G6" s="18"/>
      <c r="H6" s="10">
        <f t="shared" si="0"/>
        <v>0</v>
      </c>
      <c r="I6" s="9">
        <f t="shared" si="1"/>
        <v>19110000</v>
      </c>
      <c r="J6" s="18"/>
      <c r="K6" s="11" t="s">
        <v>16</v>
      </c>
      <c r="L6" s="19" t="s">
        <v>14</v>
      </c>
    </row>
    <row r="7" spans="2:12" ht="93.75" x14ac:dyDescent="0.3">
      <c r="B7" s="6">
        <v>4</v>
      </c>
      <c r="C7" s="7" t="s">
        <v>18</v>
      </c>
      <c r="D7" s="8">
        <v>33593400</v>
      </c>
      <c r="E7" s="18"/>
      <c r="F7" s="18"/>
      <c r="G7" s="18"/>
      <c r="H7" s="10">
        <f t="shared" si="0"/>
        <v>0</v>
      </c>
      <c r="I7" s="9">
        <f t="shared" si="1"/>
        <v>33593400</v>
      </c>
      <c r="J7" s="14"/>
      <c r="K7" s="11" t="s">
        <v>16</v>
      </c>
      <c r="L7" s="19" t="s">
        <v>19</v>
      </c>
    </row>
    <row r="8" spans="2:12" ht="93.75" x14ac:dyDescent="0.3">
      <c r="B8" s="13">
        <v>5</v>
      </c>
      <c r="C8" s="7" t="s">
        <v>20</v>
      </c>
      <c r="D8" s="8">
        <v>34151000</v>
      </c>
      <c r="E8" s="18"/>
      <c r="F8" s="18"/>
      <c r="G8" s="18"/>
      <c r="H8" s="10">
        <f t="shared" si="0"/>
        <v>0</v>
      </c>
      <c r="I8" s="9">
        <f t="shared" si="1"/>
        <v>34151000</v>
      </c>
      <c r="J8" s="14" t="s">
        <v>21</v>
      </c>
      <c r="K8" s="11" t="s">
        <v>16</v>
      </c>
      <c r="L8" s="19" t="s">
        <v>19</v>
      </c>
    </row>
    <row r="9" spans="2:12" ht="75" x14ac:dyDescent="0.3">
      <c r="B9" s="13">
        <v>6</v>
      </c>
      <c r="C9" s="7" t="s">
        <v>22</v>
      </c>
      <c r="D9" s="8">
        <v>9800000</v>
      </c>
      <c r="E9" s="20">
        <v>7490000</v>
      </c>
      <c r="F9" s="21" t="s">
        <v>23</v>
      </c>
      <c r="G9" s="18"/>
      <c r="H9" s="10">
        <f t="shared" si="0"/>
        <v>0</v>
      </c>
      <c r="I9" s="9">
        <f t="shared" si="1"/>
        <v>9800000</v>
      </c>
      <c r="J9" s="18"/>
      <c r="K9" s="11" t="s">
        <v>24</v>
      </c>
      <c r="L9" s="19" t="s">
        <v>25</v>
      </c>
    </row>
    <row r="10" spans="2:12" ht="75" x14ac:dyDescent="0.3">
      <c r="B10" s="6">
        <v>7</v>
      </c>
      <c r="C10" s="7" t="s">
        <v>26</v>
      </c>
      <c r="D10" s="8">
        <v>13244700</v>
      </c>
      <c r="E10" s="16">
        <v>13200000</v>
      </c>
      <c r="F10" s="21" t="s">
        <v>27</v>
      </c>
      <c r="G10" s="18"/>
      <c r="H10" s="10">
        <f t="shared" si="0"/>
        <v>0</v>
      </c>
      <c r="I10" s="9">
        <f t="shared" si="1"/>
        <v>13244700</v>
      </c>
      <c r="J10" s="18"/>
      <c r="K10" s="11" t="s">
        <v>28</v>
      </c>
      <c r="L10" s="19" t="s">
        <v>25</v>
      </c>
    </row>
    <row r="11" spans="2:12" ht="56.25" x14ac:dyDescent="0.3">
      <c r="B11" s="13">
        <v>8</v>
      </c>
      <c r="C11" s="7" t="s">
        <v>29</v>
      </c>
      <c r="D11" s="8">
        <v>28371000</v>
      </c>
      <c r="E11" s="18"/>
      <c r="F11" s="18"/>
      <c r="G11" s="18"/>
      <c r="H11" s="10">
        <f t="shared" si="0"/>
        <v>0</v>
      </c>
      <c r="I11" s="9">
        <f t="shared" si="1"/>
        <v>28371000</v>
      </c>
      <c r="J11" s="18"/>
      <c r="K11" s="11" t="s">
        <v>30</v>
      </c>
      <c r="L11" s="19" t="s">
        <v>25</v>
      </c>
    </row>
    <row r="12" spans="2:12" ht="37.5" x14ac:dyDescent="0.3">
      <c r="B12" s="6">
        <v>9</v>
      </c>
      <c r="C12" s="7" t="s">
        <v>31</v>
      </c>
      <c r="D12" s="8">
        <v>9900000</v>
      </c>
      <c r="E12" s="20">
        <v>9850000</v>
      </c>
      <c r="F12" s="22" t="s">
        <v>32</v>
      </c>
      <c r="G12" s="20">
        <v>3447500</v>
      </c>
      <c r="H12" s="10">
        <f>G12*100/D12</f>
        <v>34.823232323232325</v>
      </c>
      <c r="I12" s="9">
        <f>D12-G12</f>
        <v>6452500</v>
      </c>
      <c r="J12" s="16">
        <f>D12-E12</f>
        <v>50000</v>
      </c>
      <c r="K12" s="11" t="s">
        <v>30</v>
      </c>
      <c r="L12" s="19" t="s">
        <v>25</v>
      </c>
    </row>
    <row r="13" spans="2:12" ht="93.75" x14ac:dyDescent="0.3">
      <c r="B13" s="13">
        <v>10</v>
      </c>
      <c r="C13" s="7" t="s">
        <v>33</v>
      </c>
      <c r="D13" s="8">
        <v>12000000</v>
      </c>
      <c r="E13" s="18"/>
      <c r="F13" s="18"/>
      <c r="G13" s="18"/>
      <c r="H13" s="10">
        <f t="shared" si="0"/>
        <v>0</v>
      </c>
      <c r="I13" s="9">
        <f t="shared" si="1"/>
        <v>12000000</v>
      </c>
      <c r="J13" s="18"/>
      <c r="K13" s="11" t="s">
        <v>34</v>
      </c>
      <c r="L13" s="19" t="s">
        <v>35</v>
      </c>
    </row>
    <row r="14" spans="2:12" ht="37.5" x14ac:dyDescent="0.3">
      <c r="B14" s="6"/>
      <c r="C14" s="7" t="s">
        <v>36</v>
      </c>
      <c r="D14" s="8"/>
      <c r="E14" s="18"/>
      <c r="F14" s="18"/>
      <c r="G14" s="18"/>
      <c r="H14" s="10"/>
      <c r="I14" s="9"/>
      <c r="J14" s="18"/>
      <c r="K14" s="11"/>
      <c r="L14" s="23"/>
    </row>
    <row r="15" spans="2:12" ht="37.5" x14ac:dyDescent="0.3">
      <c r="B15" s="6">
        <v>11</v>
      </c>
      <c r="C15" s="7" t="s">
        <v>37</v>
      </c>
      <c r="D15" s="8">
        <v>9951900</v>
      </c>
      <c r="E15" s="18"/>
      <c r="F15" s="18"/>
      <c r="G15" s="18"/>
      <c r="H15" s="10">
        <f t="shared" si="0"/>
        <v>0</v>
      </c>
      <c r="I15" s="9">
        <f t="shared" si="1"/>
        <v>9951900</v>
      </c>
      <c r="J15" s="18"/>
      <c r="K15" s="11" t="s">
        <v>38</v>
      </c>
      <c r="L15" s="24" t="s">
        <v>39</v>
      </c>
    </row>
    <row r="16" spans="2:12" ht="37.5" x14ac:dyDescent="0.3">
      <c r="B16" s="6">
        <v>12</v>
      </c>
      <c r="C16" s="7" t="s">
        <v>40</v>
      </c>
      <c r="D16" s="8">
        <v>3842250</v>
      </c>
      <c r="E16" s="18"/>
      <c r="F16" s="18"/>
      <c r="G16" s="18"/>
      <c r="H16" s="10">
        <f t="shared" si="0"/>
        <v>0</v>
      </c>
      <c r="I16" s="9">
        <f t="shared" si="1"/>
        <v>3842250</v>
      </c>
      <c r="J16" s="18"/>
      <c r="K16" s="11" t="s">
        <v>38</v>
      </c>
      <c r="L16" s="24" t="s">
        <v>41</v>
      </c>
    </row>
    <row r="17" spans="2:12" ht="37.5" x14ac:dyDescent="0.3">
      <c r="B17" s="6">
        <v>13</v>
      </c>
      <c r="C17" s="7" t="s">
        <v>42</v>
      </c>
      <c r="D17" s="8">
        <v>3061800</v>
      </c>
      <c r="E17" s="18"/>
      <c r="F17" s="18"/>
      <c r="G17" s="18"/>
      <c r="H17" s="10">
        <f>G17*100/D17</f>
        <v>0</v>
      </c>
      <c r="I17" s="9">
        <f t="shared" si="1"/>
        <v>3061800</v>
      </c>
      <c r="J17" s="18"/>
      <c r="K17" s="11" t="s">
        <v>38</v>
      </c>
      <c r="L17" s="24" t="s">
        <v>41</v>
      </c>
    </row>
    <row r="18" spans="2:12" ht="37.5" x14ac:dyDescent="0.3">
      <c r="B18" s="6">
        <v>14</v>
      </c>
      <c r="C18" s="7" t="s">
        <v>43</v>
      </c>
      <c r="D18" s="8">
        <v>10215660</v>
      </c>
      <c r="E18" s="18"/>
      <c r="F18" s="18"/>
      <c r="G18" s="25">
        <v>141660</v>
      </c>
      <c r="H18" s="10">
        <f t="shared" si="0"/>
        <v>1.3866945454331878</v>
      </c>
      <c r="I18" s="9">
        <f t="shared" si="1"/>
        <v>10074000</v>
      </c>
      <c r="J18" s="18"/>
      <c r="K18" s="11" t="s">
        <v>38</v>
      </c>
      <c r="L18" s="24" t="s">
        <v>39</v>
      </c>
    </row>
    <row r="19" spans="2:12" ht="37.5" x14ac:dyDescent="0.3">
      <c r="B19" s="6">
        <v>15</v>
      </c>
      <c r="C19" s="7" t="s">
        <v>44</v>
      </c>
      <c r="D19" s="8">
        <v>1960790</v>
      </c>
      <c r="E19" s="18"/>
      <c r="F19" s="18"/>
      <c r="G19" s="18"/>
      <c r="H19" s="10">
        <f t="shared" si="0"/>
        <v>0</v>
      </c>
      <c r="I19" s="9">
        <f t="shared" si="1"/>
        <v>1960790</v>
      </c>
      <c r="J19" s="18"/>
      <c r="K19" s="11" t="s">
        <v>38</v>
      </c>
      <c r="L19" s="24" t="s">
        <v>39</v>
      </c>
    </row>
    <row r="20" spans="2:12" ht="37.5" x14ac:dyDescent="0.3">
      <c r="B20" s="6">
        <v>16</v>
      </c>
      <c r="C20" s="7" t="s">
        <v>45</v>
      </c>
      <c r="D20" s="8">
        <v>2402400</v>
      </c>
      <c r="E20" s="18"/>
      <c r="F20" s="18"/>
      <c r="G20" s="18"/>
      <c r="H20" s="10">
        <f t="shared" si="0"/>
        <v>0</v>
      </c>
      <c r="I20" s="9">
        <f t="shared" si="1"/>
        <v>2402400</v>
      </c>
      <c r="J20" s="18"/>
      <c r="K20" s="11" t="s">
        <v>38</v>
      </c>
      <c r="L20" s="24" t="s">
        <v>39</v>
      </c>
    </row>
    <row r="21" spans="2:12" x14ac:dyDescent="0.3">
      <c r="B21" s="26"/>
      <c r="C21" s="27" t="s">
        <v>46</v>
      </c>
      <c r="D21" s="28">
        <f>SUM(D4:D20)</f>
        <v>239624900</v>
      </c>
      <c r="E21" s="28">
        <f>SUM(E4:E20)</f>
        <v>30540000</v>
      </c>
      <c r="F21" s="29"/>
      <c r="G21" s="28">
        <f>SUM(G4:G20)</f>
        <v>3589160</v>
      </c>
      <c r="H21" s="10">
        <f t="shared" si="0"/>
        <v>1.497824307907901</v>
      </c>
      <c r="I21" s="28">
        <f>SUM(I4:I16)</f>
        <v>218536750</v>
      </c>
      <c r="J21" s="28">
        <f>SUM(J4:J20)</f>
        <v>50000</v>
      </c>
      <c r="K21" s="30"/>
      <c r="L21" s="31"/>
    </row>
  </sheetData>
  <autoFilter ref="K1:K4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L31"/>
  <sheetViews>
    <sheetView topLeftCell="B13" zoomScale="90" zoomScaleNormal="90" zoomScaleSheetLayoutView="85" workbookViewId="0">
      <selection activeCell="C22" sqref="C22"/>
    </sheetView>
  </sheetViews>
  <sheetFormatPr defaultRowHeight="20.25" x14ac:dyDescent="0.3"/>
  <cols>
    <col min="1" max="1" width="9.140625" style="17" hidden="1" customWidth="1"/>
    <col min="2" max="2" width="5.7109375" style="32" customWidth="1"/>
    <col min="3" max="3" width="36" style="33" customWidth="1"/>
    <col min="4" max="4" width="15.28515625" style="33" customWidth="1"/>
    <col min="5" max="6" width="15" style="33" customWidth="1"/>
    <col min="7" max="7" width="14.42578125" style="33" customWidth="1"/>
    <col min="8" max="8" width="9.28515625" style="33" customWidth="1"/>
    <col min="9" max="9" width="16.7109375" style="34" customWidth="1"/>
    <col min="10" max="10" width="13.140625" style="33" customWidth="1"/>
    <col min="11" max="11" width="15.140625" style="35" customWidth="1"/>
    <col min="12" max="12" width="15.28515625" style="17" customWidth="1"/>
    <col min="13" max="13" width="18.42578125" style="17" customWidth="1"/>
    <col min="14" max="16384" width="9.140625" style="17"/>
  </cols>
  <sheetData>
    <row r="1" spans="2:12" s="1" customFormat="1" ht="20.25" customHeight="1" x14ac:dyDescent="0.2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2" s="1" customFormat="1" ht="20.25" customHeight="1" x14ac:dyDescent="0.2">
      <c r="B2" s="85" t="s">
        <v>98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2" s="1" customFormat="1" ht="60.75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2" s="1" customFormat="1" ht="75" x14ac:dyDescent="0.2">
      <c r="B4" s="6">
        <v>1</v>
      </c>
      <c r="C4" s="7" t="s">
        <v>12</v>
      </c>
      <c r="D4" s="8">
        <v>8820000</v>
      </c>
      <c r="E4" s="9">
        <v>7250000</v>
      </c>
      <c r="F4" s="9" t="s">
        <v>47</v>
      </c>
      <c r="G4" s="9"/>
      <c r="H4" s="10">
        <f>G4*100/D4</f>
        <v>0</v>
      </c>
      <c r="I4" s="9">
        <f>D4-G4</f>
        <v>8820000</v>
      </c>
      <c r="J4" s="9"/>
      <c r="K4" s="11" t="s">
        <v>13</v>
      </c>
      <c r="L4" s="12" t="s">
        <v>25</v>
      </c>
    </row>
    <row r="5" spans="2:12" ht="93.75" x14ac:dyDescent="0.3">
      <c r="B5" s="13">
        <v>2</v>
      </c>
      <c r="C5" s="7" t="s">
        <v>15</v>
      </c>
      <c r="D5" s="8">
        <v>39200000</v>
      </c>
      <c r="E5" s="14"/>
      <c r="F5" s="14"/>
      <c r="G5" s="14"/>
      <c r="H5" s="10">
        <f t="shared" ref="H5:H29" si="0">G5*100/D5</f>
        <v>0</v>
      </c>
      <c r="I5" s="9">
        <f t="shared" ref="I5:I28" si="1">D5-G5</f>
        <v>39200000</v>
      </c>
      <c r="J5" s="14"/>
      <c r="K5" s="15" t="s">
        <v>16</v>
      </c>
      <c r="L5" s="9" t="s">
        <v>48</v>
      </c>
    </row>
    <row r="6" spans="2:12" ht="93.75" x14ac:dyDescent="0.3">
      <c r="B6" s="13">
        <v>3</v>
      </c>
      <c r="C6" s="7" t="s">
        <v>17</v>
      </c>
      <c r="D6" s="8">
        <v>19110000</v>
      </c>
      <c r="E6" s="18"/>
      <c r="F6" s="18"/>
      <c r="G6" s="18"/>
      <c r="H6" s="10">
        <f t="shared" si="0"/>
        <v>0</v>
      </c>
      <c r="I6" s="9">
        <f t="shared" si="1"/>
        <v>19110000</v>
      </c>
      <c r="J6" s="18"/>
      <c r="K6" s="11" t="s">
        <v>16</v>
      </c>
      <c r="L6" s="9" t="s">
        <v>48</v>
      </c>
    </row>
    <row r="7" spans="2:12" ht="93.75" x14ac:dyDescent="0.3">
      <c r="B7" s="6">
        <v>4</v>
      </c>
      <c r="C7" s="7" t="s">
        <v>18</v>
      </c>
      <c r="D7" s="8">
        <v>33593400</v>
      </c>
      <c r="E7" s="20">
        <v>23800000</v>
      </c>
      <c r="F7" s="21" t="s">
        <v>49</v>
      </c>
      <c r="G7" s="18"/>
      <c r="H7" s="10">
        <f t="shared" si="0"/>
        <v>0</v>
      </c>
      <c r="I7" s="9">
        <f t="shared" si="1"/>
        <v>33593400</v>
      </c>
      <c r="J7" s="14"/>
      <c r="K7" s="11" t="s">
        <v>16</v>
      </c>
      <c r="L7" s="19" t="s">
        <v>25</v>
      </c>
    </row>
    <row r="8" spans="2:12" ht="93.75" x14ac:dyDescent="0.3">
      <c r="B8" s="13">
        <v>5</v>
      </c>
      <c r="C8" s="7" t="s">
        <v>20</v>
      </c>
      <c r="D8" s="8">
        <v>34151000</v>
      </c>
      <c r="E8" s="20">
        <v>25120000</v>
      </c>
      <c r="F8" s="21" t="s">
        <v>50</v>
      </c>
      <c r="G8" s="18"/>
      <c r="H8" s="10">
        <f t="shared" si="0"/>
        <v>0</v>
      </c>
      <c r="I8" s="9">
        <f t="shared" si="1"/>
        <v>34151000</v>
      </c>
      <c r="J8" s="14" t="s">
        <v>21</v>
      </c>
      <c r="K8" s="11" t="s">
        <v>16</v>
      </c>
      <c r="L8" s="19" t="s">
        <v>25</v>
      </c>
    </row>
    <row r="9" spans="2:12" ht="75" x14ac:dyDescent="0.3">
      <c r="B9" s="13">
        <v>6</v>
      </c>
      <c r="C9" s="7" t="s">
        <v>22</v>
      </c>
      <c r="D9" s="8">
        <v>9800000</v>
      </c>
      <c r="E9" s="20">
        <v>7490000</v>
      </c>
      <c r="F9" s="21" t="s">
        <v>23</v>
      </c>
      <c r="G9" s="18"/>
      <c r="H9" s="10">
        <f t="shared" si="0"/>
        <v>0</v>
      </c>
      <c r="I9" s="9">
        <f t="shared" si="1"/>
        <v>9800000</v>
      </c>
      <c r="J9" s="18"/>
      <c r="K9" s="11" t="s">
        <v>24</v>
      </c>
      <c r="L9" s="19" t="s">
        <v>25</v>
      </c>
    </row>
    <row r="10" spans="2:12" ht="75" x14ac:dyDescent="0.3">
      <c r="B10" s="6">
        <v>7</v>
      </c>
      <c r="C10" s="7" t="s">
        <v>26</v>
      </c>
      <c r="D10" s="8">
        <v>13244700</v>
      </c>
      <c r="E10" s="16">
        <v>13200000</v>
      </c>
      <c r="F10" s="21" t="s">
        <v>27</v>
      </c>
      <c r="G10" s="18"/>
      <c r="H10" s="10">
        <f t="shared" si="0"/>
        <v>0</v>
      </c>
      <c r="I10" s="9">
        <f t="shared" si="1"/>
        <v>13244700</v>
      </c>
      <c r="J10" s="18"/>
      <c r="K10" s="11" t="s">
        <v>28</v>
      </c>
      <c r="L10" s="19" t="s">
        <v>25</v>
      </c>
    </row>
    <row r="11" spans="2:12" ht="56.25" x14ac:dyDescent="0.3">
      <c r="B11" s="13">
        <v>8</v>
      </c>
      <c r="C11" s="7" t="s">
        <v>29</v>
      </c>
      <c r="D11" s="8">
        <v>28371000</v>
      </c>
      <c r="E11" s="20">
        <v>25301000</v>
      </c>
      <c r="F11" s="18"/>
      <c r="G11" s="18"/>
      <c r="H11" s="10">
        <f t="shared" si="0"/>
        <v>0</v>
      </c>
      <c r="I11" s="9">
        <f t="shared" si="1"/>
        <v>28371000</v>
      </c>
      <c r="J11" s="18"/>
      <c r="K11" s="11" t="s">
        <v>30</v>
      </c>
      <c r="L11" s="19" t="s">
        <v>25</v>
      </c>
    </row>
    <row r="12" spans="2:12" ht="37.5" x14ac:dyDescent="0.3">
      <c r="B12" s="6">
        <v>9</v>
      </c>
      <c r="C12" s="7" t="s">
        <v>31</v>
      </c>
      <c r="D12" s="8">
        <v>9900000</v>
      </c>
      <c r="E12" s="20">
        <v>9850000</v>
      </c>
      <c r="F12" s="22" t="s">
        <v>32</v>
      </c>
      <c r="G12" s="20">
        <v>3447500</v>
      </c>
      <c r="H12" s="10">
        <f>G12*100/D12</f>
        <v>34.823232323232325</v>
      </c>
      <c r="I12" s="9">
        <f>D12-G12</f>
        <v>6452500</v>
      </c>
      <c r="J12" s="16">
        <f>D12-E12</f>
        <v>50000</v>
      </c>
      <c r="K12" s="11" t="s">
        <v>30</v>
      </c>
      <c r="L12" s="19" t="s">
        <v>25</v>
      </c>
    </row>
    <row r="13" spans="2:12" ht="93.75" x14ac:dyDescent="0.3">
      <c r="B13" s="13">
        <v>10</v>
      </c>
      <c r="C13" s="7" t="s">
        <v>33</v>
      </c>
      <c r="D13" s="8">
        <v>12000000</v>
      </c>
      <c r="E13" s="18"/>
      <c r="F13" s="18"/>
      <c r="G13" s="18"/>
      <c r="H13" s="10">
        <f t="shared" si="0"/>
        <v>0</v>
      </c>
      <c r="I13" s="9">
        <f t="shared" si="1"/>
        <v>12000000</v>
      </c>
      <c r="J13" s="18"/>
      <c r="K13" s="11" t="s">
        <v>34</v>
      </c>
      <c r="L13" s="19" t="s">
        <v>35</v>
      </c>
    </row>
    <row r="14" spans="2:12" ht="37.5" x14ac:dyDescent="0.3">
      <c r="B14" s="36"/>
      <c r="C14" s="37" t="s">
        <v>36</v>
      </c>
      <c r="D14" s="38"/>
      <c r="E14" s="39"/>
      <c r="F14" s="39"/>
      <c r="G14" s="39"/>
      <c r="H14" s="40"/>
      <c r="I14" s="41"/>
      <c r="J14" s="39"/>
      <c r="K14" s="42"/>
      <c r="L14" s="43"/>
    </row>
    <row r="15" spans="2:12" ht="37.5" x14ac:dyDescent="0.3">
      <c r="B15" s="36">
        <v>11</v>
      </c>
      <c r="C15" s="37" t="s">
        <v>51</v>
      </c>
      <c r="D15" s="38"/>
      <c r="E15" s="39"/>
      <c r="F15" s="39"/>
      <c r="G15" s="39"/>
      <c r="H15" s="40"/>
      <c r="I15" s="41"/>
      <c r="J15" s="39"/>
      <c r="K15" s="42"/>
      <c r="L15" s="44"/>
    </row>
    <row r="16" spans="2:12" ht="37.5" x14ac:dyDescent="0.3">
      <c r="B16" s="6"/>
      <c r="C16" s="7" t="s">
        <v>41</v>
      </c>
      <c r="D16" s="8">
        <v>6351900</v>
      </c>
      <c r="E16" s="14"/>
      <c r="F16" s="18"/>
      <c r="G16" s="18"/>
      <c r="H16" s="10">
        <f t="shared" si="0"/>
        <v>0</v>
      </c>
      <c r="I16" s="9">
        <f>D16-G16</f>
        <v>6351900</v>
      </c>
      <c r="J16" s="18"/>
      <c r="K16" s="11" t="s">
        <v>38</v>
      </c>
      <c r="L16" s="24" t="s">
        <v>41</v>
      </c>
    </row>
    <row r="17" spans="2:12" ht="37.5" x14ac:dyDescent="0.3">
      <c r="B17" s="6"/>
      <c r="C17" s="7" t="s">
        <v>52</v>
      </c>
      <c r="D17" s="8">
        <v>3600000</v>
      </c>
      <c r="E17" s="18"/>
      <c r="F17" s="18"/>
      <c r="G17" s="18"/>
      <c r="H17" s="10">
        <f t="shared" si="0"/>
        <v>0</v>
      </c>
      <c r="I17" s="9">
        <f>D17-G17</f>
        <v>3600000</v>
      </c>
      <c r="J17" s="18"/>
      <c r="K17" s="11" t="s">
        <v>38</v>
      </c>
      <c r="L17" s="24" t="s">
        <v>14</v>
      </c>
    </row>
    <row r="18" spans="2:12" ht="37.5" x14ac:dyDescent="0.3">
      <c r="B18" s="6">
        <v>12</v>
      </c>
      <c r="C18" s="7" t="s">
        <v>40</v>
      </c>
      <c r="D18" s="8">
        <v>3842250</v>
      </c>
      <c r="E18" s="18"/>
      <c r="F18" s="18"/>
      <c r="G18" s="18"/>
      <c r="H18" s="10">
        <f t="shared" si="0"/>
        <v>0</v>
      </c>
      <c r="I18" s="9">
        <f t="shared" si="1"/>
        <v>3842250</v>
      </c>
      <c r="J18" s="18"/>
      <c r="K18" s="11" t="s">
        <v>38</v>
      </c>
      <c r="L18" s="24" t="s">
        <v>41</v>
      </c>
    </row>
    <row r="19" spans="2:12" ht="37.5" x14ac:dyDescent="0.3">
      <c r="B19" s="6">
        <v>13</v>
      </c>
      <c r="C19" s="7" t="s">
        <v>42</v>
      </c>
      <c r="D19" s="8">
        <v>3061800</v>
      </c>
      <c r="E19" s="18"/>
      <c r="F19" s="18"/>
      <c r="G19" s="18"/>
      <c r="H19" s="10">
        <f>G19*100/D19</f>
        <v>0</v>
      </c>
      <c r="I19" s="9">
        <f t="shared" si="1"/>
        <v>3061800</v>
      </c>
      <c r="J19" s="18"/>
      <c r="K19" s="11" t="s">
        <v>38</v>
      </c>
      <c r="L19" s="24" t="s">
        <v>41</v>
      </c>
    </row>
    <row r="20" spans="2:12" x14ac:dyDescent="0.3">
      <c r="B20" s="36">
        <v>14</v>
      </c>
      <c r="C20" s="37" t="s">
        <v>43</v>
      </c>
      <c r="D20" s="38"/>
      <c r="E20" s="39"/>
      <c r="F20" s="39"/>
      <c r="G20" s="45"/>
      <c r="H20" s="40"/>
      <c r="I20" s="41"/>
      <c r="J20" s="39"/>
      <c r="K20" s="42"/>
      <c r="L20" s="44"/>
    </row>
    <row r="21" spans="2:12" ht="37.5" x14ac:dyDescent="0.3">
      <c r="B21" s="6"/>
      <c r="C21" s="7" t="s">
        <v>41</v>
      </c>
      <c r="D21" s="8">
        <v>141660</v>
      </c>
      <c r="E21" s="18"/>
      <c r="F21" s="18"/>
      <c r="G21" s="20">
        <v>141660</v>
      </c>
      <c r="H21" s="10">
        <v>0</v>
      </c>
      <c r="I21" s="9">
        <f>D21-G21</f>
        <v>0</v>
      </c>
      <c r="J21" s="18"/>
      <c r="K21" s="11" t="s">
        <v>38</v>
      </c>
      <c r="L21" s="24" t="s">
        <v>41</v>
      </c>
    </row>
    <row r="22" spans="2:12" ht="37.5" x14ac:dyDescent="0.3">
      <c r="B22" s="6"/>
      <c r="C22" s="7" t="s">
        <v>53</v>
      </c>
      <c r="D22" s="8">
        <v>10074000</v>
      </c>
      <c r="E22" s="18"/>
      <c r="F22" s="18"/>
      <c r="G22" s="25"/>
      <c r="H22" s="10">
        <v>0</v>
      </c>
      <c r="I22" s="9">
        <f>D22-G22</f>
        <v>10074000</v>
      </c>
      <c r="J22" s="18"/>
      <c r="K22" s="11" t="s">
        <v>38</v>
      </c>
      <c r="L22" s="24" t="s">
        <v>14</v>
      </c>
    </row>
    <row r="23" spans="2:12" ht="37.5" x14ac:dyDescent="0.3">
      <c r="B23" s="36">
        <v>15</v>
      </c>
      <c r="C23" s="37" t="s">
        <v>44</v>
      </c>
      <c r="D23" s="38"/>
      <c r="E23" s="39"/>
      <c r="F23" s="39"/>
      <c r="G23" s="39"/>
      <c r="H23" s="40"/>
      <c r="I23" s="41"/>
      <c r="J23" s="39"/>
      <c r="K23" s="42"/>
      <c r="L23" s="44"/>
    </row>
    <row r="24" spans="2:12" ht="37.5" x14ac:dyDescent="0.3">
      <c r="B24" s="6"/>
      <c r="C24" s="7" t="s">
        <v>41</v>
      </c>
      <c r="D24" s="8">
        <v>60790</v>
      </c>
      <c r="E24" s="18"/>
      <c r="F24" s="18"/>
      <c r="G24" s="18"/>
      <c r="H24" s="10">
        <v>0</v>
      </c>
      <c r="I24" s="9">
        <f t="shared" si="1"/>
        <v>60790</v>
      </c>
      <c r="J24" s="18"/>
      <c r="K24" s="11" t="s">
        <v>38</v>
      </c>
      <c r="L24" s="24" t="s">
        <v>41</v>
      </c>
    </row>
    <row r="25" spans="2:12" ht="37.5" x14ac:dyDescent="0.3">
      <c r="B25" s="6"/>
      <c r="C25" s="7" t="s">
        <v>54</v>
      </c>
      <c r="D25" s="8">
        <v>1900000</v>
      </c>
      <c r="E25" s="18"/>
      <c r="F25" s="18"/>
      <c r="G25" s="18"/>
      <c r="H25" s="10">
        <v>0</v>
      </c>
      <c r="I25" s="9">
        <f t="shared" si="1"/>
        <v>1900000</v>
      </c>
      <c r="J25" s="18"/>
      <c r="K25" s="11" t="s">
        <v>38</v>
      </c>
      <c r="L25" s="24" t="s">
        <v>39</v>
      </c>
    </row>
    <row r="26" spans="2:12" x14ac:dyDescent="0.3">
      <c r="B26" s="36">
        <v>16</v>
      </c>
      <c r="C26" s="37" t="s">
        <v>45</v>
      </c>
      <c r="D26" s="38"/>
      <c r="E26" s="39"/>
      <c r="F26" s="39"/>
      <c r="G26" s="39"/>
      <c r="H26" s="40"/>
      <c r="I26" s="41"/>
      <c r="J26" s="39"/>
      <c r="K26" s="42"/>
      <c r="L26" s="44"/>
    </row>
    <row r="27" spans="2:12" ht="37.5" x14ac:dyDescent="0.3">
      <c r="B27" s="6"/>
      <c r="C27" s="7" t="s">
        <v>41</v>
      </c>
      <c r="D27" s="8">
        <v>602400</v>
      </c>
      <c r="E27" s="18"/>
      <c r="F27" s="18"/>
      <c r="G27" s="18"/>
      <c r="H27" s="10"/>
      <c r="I27" s="9">
        <f t="shared" si="1"/>
        <v>602400</v>
      </c>
      <c r="J27" s="18"/>
      <c r="K27" s="11" t="s">
        <v>38</v>
      </c>
      <c r="L27" s="24" t="s">
        <v>41</v>
      </c>
    </row>
    <row r="28" spans="2:12" ht="37.5" x14ac:dyDescent="0.3">
      <c r="B28" s="6"/>
      <c r="C28" s="7" t="s">
        <v>55</v>
      </c>
      <c r="D28" s="8">
        <v>1800000</v>
      </c>
      <c r="E28" s="18"/>
      <c r="F28" s="18"/>
      <c r="G28" s="18"/>
      <c r="H28" s="10"/>
      <c r="I28" s="9">
        <f t="shared" si="1"/>
        <v>1800000</v>
      </c>
      <c r="J28" s="18"/>
      <c r="K28" s="11" t="s">
        <v>38</v>
      </c>
      <c r="L28" s="24" t="s">
        <v>14</v>
      </c>
    </row>
    <row r="29" spans="2:12" x14ac:dyDescent="0.3">
      <c r="B29" s="26"/>
      <c r="C29" s="27" t="s">
        <v>46</v>
      </c>
      <c r="D29" s="28">
        <f>SUM(D4:D28)</f>
        <v>239624900</v>
      </c>
      <c r="E29" s="28">
        <f>SUM(E4:E26)</f>
        <v>112011000</v>
      </c>
      <c r="F29" s="29"/>
      <c r="G29" s="28">
        <f>SUM(G4:G28)</f>
        <v>3589160</v>
      </c>
      <c r="H29" s="10">
        <f t="shared" si="0"/>
        <v>1.497824307907901</v>
      </c>
      <c r="I29" s="28">
        <f>SUM(I4:I18)</f>
        <v>218536750</v>
      </c>
      <c r="J29" s="28">
        <f>SUM(J4:J26)</f>
        <v>50000</v>
      </c>
      <c r="K29" s="30"/>
      <c r="L29" s="31"/>
    </row>
    <row r="30" spans="2:12" x14ac:dyDescent="0.3">
      <c r="G30" s="46"/>
      <c r="K30" s="47"/>
    </row>
    <row r="31" spans="2:12" x14ac:dyDescent="0.3">
      <c r="G31" s="48"/>
    </row>
  </sheetData>
  <autoFilter ref="K1:K4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FFF00"/>
  </sheetPr>
  <dimension ref="A1:M32"/>
  <sheetViews>
    <sheetView topLeftCell="B1" zoomScale="90" zoomScaleNormal="90" zoomScaleSheetLayoutView="85" workbookViewId="0">
      <selection activeCell="B2" sqref="B2:L2"/>
    </sheetView>
  </sheetViews>
  <sheetFormatPr defaultRowHeight="20.25" x14ac:dyDescent="0.3"/>
  <cols>
    <col min="1" max="1" width="9.140625" style="17" hidden="1" customWidth="1"/>
    <col min="2" max="2" width="5.7109375" style="32" customWidth="1"/>
    <col min="3" max="3" width="36" style="33" customWidth="1"/>
    <col min="4" max="4" width="15.28515625" style="33" customWidth="1"/>
    <col min="5" max="6" width="15" style="33" customWidth="1"/>
    <col min="7" max="7" width="14.42578125" style="33" customWidth="1"/>
    <col min="8" max="8" width="9.28515625" style="33" customWidth="1"/>
    <col min="9" max="9" width="16.7109375" style="34" customWidth="1"/>
    <col min="10" max="10" width="14.7109375" style="33" customWidth="1"/>
    <col min="11" max="11" width="15.140625" style="35" customWidth="1"/>
    <col min="12" max="12" width="13.85546875" style="17" customWidth="1"/>
    <col min="13" max="13" width="24" style="17" customWidth="1"/>
    <col min="14" max="16384" width="9.140625" style="17"/>
  </cols>
  <sheetData>
    <row r="1" spans="2:12" s="1" customFormat="1" ht="20.25" customHeight="1" x14ac:dyDescent="0.2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2" s="1" customFormat="1" ht="20.25" customHeight="1" x14ac:dyDescent="0.2">
      <c r="B2" s="85" t="s">
        <v>99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2" s="1" customFormat="1" ht="60.75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2" s="1" customFormat="1" ht="75" x14ac:dyDescent="0.2">
      <c r="B4" s="6">
        <v>1</v>
      </c>
      <c r="C4" s="7" t="s">
        <v>12</v>
      </c>
      <c r="D4" s="8">
        <v>8820000</v>
      </c>
      <c r="E4" s="9">
        <v>7250000</v>
      </c>
      <c r="F4" s="9" t="s">
        <v>47</v>
      </c>
      <c r="G4" s="9"/>
      <c r="H4" s="10">
        <f>G4*100/D4</f>
        <v>0</v>
      </c>
      <c r="I4" s="9">
        <f>D4-G4</f>
        <v>8820000</v>
      </c>
      <c r="J4" s="9"/>
      <c r="K4" s="11" t="s">
        <v>13</v>
      </c>
      <c r="L4" s="12" t="s">
        <v>25</v>
      </c>
    </row>
    <row r="5" spans="2:12" ht="93.75" x14ac:dyDescent="0.3">
      <c r="B5" s="13">
        <v>2</v>
      </c>
      <c r="C5" s="7" t="s">
        <v>15</v>
      </c>
      <c r="D5" s="8">
        <v>39200000</v>
      </c>
      <c r="E5" s="14"/>
      <c r="F5" s="9" t="s">
        <v>56</v>
      </c>
      <c r="G5" s="14"/>
      <c r="H5" s="10">
        <f t="shared" ref="H5:H29" si="0">G5*100/D5</f>
        <v>0</v>
      </c>
      <c r="I5" s="9">
        <f t="shared" ref="I5:I28" si="1">D5-G5</f>
        <v>39200000</v>
      </c>
      <c r="J5" s="14"/>
      <c r="K5" s="15" t="s">
        <v>16</v>
      </c>
      <c r="L5" s="12" t="s">
        <v>25</v>
      </c>
    </row>
    <row r="6" spans="2:12" ht="93.75" x14ac:dyDescent="0.3">
      <c r="B6" s="13">
        <v>3</v>
      </c>
      <c r="C6" s="7" t="s">
        <v>17</v>
      </c>
      <c r="D6" s="8">
        <v>19110000</v>
      </c>
      <c r="E6" s="18"/>
      <c r="F6" s="21" t="s">
        <v>57</v>
      </c>
      <c r="G6" s="18"/>
      <c r="H6" s="10">
        <f t="shared" si="0"/>
        <v>0</v>
      </c>
      <c r="I6" s="9">
        <f t="shared" si="1"/>
        <v>19110000</v>
      </c>
      <c r="J6" s="18"/>
      <c r="K6" s="11" t="s">
        <v>16</v>
      </c>
      <c r="L6" s="12" t="s">
        <v>25</v>
      </c>
    </row>
    <row r="7" spans="2:12" ht="93.75" x14ac:dyDescent="0.3">
      <c r="B7" s="6">
        <v>4</v>
      </c>
      <c r="C7" s="7" t="s">
        <v>18</v>
      </c>
      <c r="D7" s="8">
        <v>33593400</v>
      </c>
      <c r="E7" s="20">
        <v>23800000</v>
      </c>
      <c r="F7" s="21" t="s">
        <v>49</v>
      </c>
      <c r="G7" s="18"/>
      <c r="H7" s="10">
        <f t="shared" si="0"/>
        <v>0</v>
      </c>
      <c r="I7" s="9">
        <f t="shared" si="1"/>
        <v>33593400</v>
      </c>
      <c r="J7" s="16">
        <f t="shared" ref="J7:J12" si="2">D7-E7</f>
        <v>9793400</v>
      </c>
      <c r="K7" s="11" t="s">
        <v>16</v>
      </c>
      <c r="L7" s="12" t="s">
        <v>25</v>
      </c>
    </row>
    <row r="8" spans="2:12" ht="93.75" x14ac:dyDescent="0.3">
      <c r="B8" s="13">
        <v>5</v>
      </c>
      <c r="C8" s="7" t="s">
        <v>20</v>
      </c>
      <c r="D8" s="8">
        <v>34151000</v>
      </c>
      <c r="E8" s="20">
        <v>25120000</v>
      </c>
      <c r="F8" s="21" t="s">
        <v>58</v>
      </c>
      <c r="G8" s="18"/>
      <c r="H8" s="10">
        <f t="shared" si="0"/>
        <v>0</v>
      </c>
      <c r="I8" s="9">
        <f t="shared" si="1"/>
        <v>34151000</v>
      </c>
      <c r="J8" s="16">
        <f t="shared" si="2"/>
        <v>9031000</v>
      </c>
      <c r="K8" s="11" t="s">
        <v>16</v>
      </c>
      <c r="L8" s="12" t="s">
        <v>25</v>
      </c>
    </row>
    <row r="9" spans="2:12" ht="75" x14ac:dyDescent="0.3">
      <c r="B9" s="13">
        <v>6</v>
      </c>
      <c r="C9" s="7" t="s">
        <v>22</v>
      </c>
      <c r="D9" s="8">
        <v>9800000</v>
      </c>
      <c r="E9" s="20">
        <v>7490000</v>
      </c>
      <c r="F9" s="21" t="s">
        <v>23</v>
      </c>
      <c r="G9" s="18"/>
      <c r="H9" s="10">
        <f t="shared" si="0"/>
        <v>0</v>
      </c>
      <c r="I9" s="9">
        <f t="shared" si="1"/>
        <v>9800000</v>
      </c>
      <c r="J9" s="16">
        <f t="shared" si="2"/>
        <v>2310000</v>
      </c>
      <c r="K9" s="11" t="s">
        <v>24</v>
      </c>
      <c r="L9" s="12" t="s">
        <v>25</v>
      </c>
    </row>
    <row r="10" spans="2:12" ht="75" x14ac:dyDescent="0.3">
      <c r="B10" s="6">
        <v>7</v>
      </c>
      <c r="C10" s="7" t="s">
        <v>26</v>
      </c>
      <c r="D10" s="8">
        <v>13244700</v>
      </c>
      <c r="E10" s="16">
        <v>13200000</v>
      </c>
      <c r="F10" s="21" t="s">
        <v>27</v>
      </c>
      <c r="G10" s="18"/>
      <c r="H10" s="10">
        <f t="shared" si="0"/>
        <v>0</v>
      </c>
      <c r="I10" s="9">
        <f t="shared" si="1"/>
        <v>13244700</v>
      </c>
      <c r="J10" s="16">
        <f t="shared" si="2"/>
        <v>44700</v>
      </c>
      <c r="K10" s="11" t="s">
        <v>28</v>
      </c>
      <c r="L10" s="12" t="s">
        <v>25</v>
      </c>
    </row>
    <row r="11" spans="2:12" ht="56.25" x14ac:dyDescent="0.3">
      <c r="B11" s="13">
        <v>8</v>
      </c>
      <c r="C11" s="7" t="s">
        <v>29</v>
      </c>
      <c r="D11" s="8">
        <v>28371000</v>
      </c>
      <c r="E11" s="20">
        <v>25301000</v>
      </c>
      <c r="F11" s="18"/>
      <c r="G11" s="20">
        <v>6325250</v>
      </c>
      <c r="H11" s="10">
        <f t="shared" si="0"/>
        <v>22.294772831412359</v>
      </c>
      <c r="I11" s="9">
        <f t="shared" si="1"/>
        <v>22045750</v>
      </c>
      <c r="J11" s="16">
        <f t="shared" si="2"/>
        <v>3070000</v>
      </c>
      <c r="K11" s="11" t="s">
        <v>30</v>
      </c>
      <c r="L11" s="12" t="s">
        <v>25</v>
      </c>
    </row>
    <row r="12" spans="2:12" ht="37.5" x14ac:dyDescent="0.3">
      <c r="B12" s="6">
        <v>9</v>
      </c>
      <c r="C12" s="7" t="s">
        <v>31</v>
      </c>
      <c r="D12" s="8">
        <v>9900000</v>
      </c>
      <c r="E12" s="20">
        <v>9850000</v>
      </c>
      <c r="F12" s="22" t="s">
        <v>32</v>
      </c>
      <c r="G12" s="20">
        <v>5910000</v>
      </c>
      <c r="H12" s="10">
        <f>G12*100/D12</f>
        <v>59.696969696969695</v>
      </c>
      <c r="I12" s="9">
        <f>D12-G12</f>
        <v>3990000</v>
      </c>
      <c r="J12" s="16">
        <f t="shared" si="2"/>
        <v>50000</v>
      </c>
      <c r="K12" s="11" t="s">
        <v>30</v>
      </c>
      <c r="L12" s="12" t="s">
        <v>25</v>
      </c>
    </row>
    <row r="13" spans="2:12" ht="93.75" x14ac:dyDescent="0.3">
      <c r="B13" s="13">
        <v>10</v>
      </c>
      <c r="C13" s="7" t="s">
        <v>33</v>
      </c>
      <c r="D13" s="8">
        <v>12000000</v>
      </c>
      <c r="E13" s="18"/>
      <c r="F13" s="18"/>
      <c r="G13" s="18"/>
      <c r="H13" s="10">
        <f t="shared" si="0"/>
        <v>0</v>
      </c>
      <c r="I13" s="9">
        <f t="shared" si="1"/>
        <v>12000000</v>
      </c>
      <c r="J13" s="18"/>
      <c r="K13" s="11" t="s">
        <v>34</v>
      </c>
      <c r="L13" s="19" t="s">
        <v>14</v>
      </c>
    </row>
    <row r="14" spans="2:12" ht="37.5" x14ac:dyDescent="0.3">
      <c r="B14" s="36"/>
      <c r="C14" s="37" t="s">
        <v>36</v>
      </c>
      <c r="D14" s="38"/>
      <c r="E14" s="39"/>
      <c r="F14" s="39"/>
      <c r="G14" s="39"/>
      <c r="H14" s="40"/>
      <c r="I14" s="41"/>
      <c r="J14" s="39"/>
      <c r="K14" s="42"/>
      <c r="L14" s="43"/>
    </row>
    <row r="15" spans="2:12" ht="37.5" x14ac:dyDescent="0.3">
      <c r="B15" s="36">
        <v>11</v>
      </c>
      <c r="C15" s="37" t="s">
        <v>51</v>
      </c>
      <c r="D15" s="38"/>
      <c r="E15" s="39"/>
      <c r="F15" s="39"/>
      <c r="G15" s="39"/>
      <c r="H15" s="40"/>
      <c r="I15" s="41"/>
      <c r="J15" s="39"/>
      <c r="K15" s="42"/>
      <c r="L15" s="44"/>
    </row>
    <row r="16" spans="2:12" ht="37.5" x14ac:dyDescent="0.3">
      <c r="B16" s="6"/>
      <c r="C16" s="7" t="s">
        <v>41</v>
      </c>
      <c r="D16" s="8">
        <v>6351900</v>
      </c>
      <c r="E16" s="14"/>
      <c r="F16" s="18"/>
      <c r="G16" s="18"/>
      <c r="H16" s="10">
        <f t="shared" si="0"/>
        <v>0</v>
      </c>
      <c r="I16" s="9">
        <f>D16-G16</f>
        <v>6351900</v>
      </c>
      <c r="J16" s="18"/>
      <c r="K16" s="11" t="s">
        <v>38</v>
      </c>
      <c r="L16" s="24" t="s">
        <v>41</v>
      </c>
    </row>
    <row r="17" spans="2:13" ht="37.5" x14ac:dyDescent="0.3">
      <c r="B17" s="6"/>
      <c r="C17" s="7" t="s">
        <v>52</v>
      </c>
      <c r="D17" s="8">
        <v>3600000</v>
      </c>
      <c r="E17" s="18"/>
      <c r="F17" s="18"/>
      <c r="G17" s="18"/>
      <c r="H17" s="10">
        <f t="shared" si="0"/>
        <v>0</v>
      </c>
      <c r="I17" s="9">
        <f>D17-G17</f>
        <v>3600000</v>
      </c>
      <c r="J17" s="18"/>
      <c r="K17" s="11" t="s">
        <v>38</v>
      </c>
      <c r="L17" s="24" t="s">
        <v>14</v>
      </c>
    </row>
    <row r="18" spans="2:13" ht="37.5" x14ac:dyDescent="0.3">
      <c r="B18" s="6">
        <v>12</v>
      </c>
      <c r="C18" s="7" t="s">
        <v>40</v>
      </c>
      <c r="D18" s="8">
        <v>3842250</v>
      </c>
      <c r="E18" s="18"/>
      <c r="F18" s="18"/>
      <c r="G18" s="49">
        <v>3842250</v>
      </c>
      <c r="H18" s="10">
        <f t="shared" si="0"/>
        <v>100</v>
      </c>
      <c r="I18" s="9">
        <f t="shared" si="1"/>
        <v>0</v>
      </c>
      <c r="J18" s="18"/>
      <c r="K18" s="11" t="s">
        <v>38</v>
      </c>
      <c r="L18" s="24" t="s">
        <v>59</v>
      </c>
    </row>
    <row r="19" spans="2:13" ht="37.5" x14ac:dyDescent="0.3">
      <c r="B19" s="6">
        <v>13</v>
      </c>
      <c r="C19" s="7" t="s">
        <v>42</v>
      </c>
      <c r="D19" s="8">
        <v>3061800</v>
      </c>
      <c r="E19" s="18"/>
      <c r="F19" s="18"/>
      <c r="G19" s="18"/>
      <c r="H19" s="10">
        <f>G19*100/D19</f>
        <v>0</v>
      </c>
      <c r="I19" s="9">
        <f t="shared" si="1"/>
        <v>3061800</v>
      </c>
      <c r="J19" s="18"/>
      <c r="K19" s="11" t="s">
        <v>38</v>
      </c>
      <c r="L19" s="24" t="s">
        <v>41</v>
      </c>
    </row>
    <row r="20" spans="2:13" x14ac:dyDescent="0.3">
      <c r="B20" s="36">
        <v>14</v>
      </c>
      <c r="C20" s="37" t="s">
        <v>43</v>
      </c>
      <c r="D20" s="38"/>
      <c r="E20" s="39"/>
      <c r="F20" s="39"/>
      <c r="G20" s="45"/>
      <c r="H20" s="40"/>
      <c r="I20" s="41"/>
      <c r="J20" s="39"/>
      <c r="K20" s="42"/>
      <c r="L20" s="44"/>
    </row>
    <row r="21" spans="2:13" ht="37.5" x14ac:dyDescent="0.3">
      <c r="B21" s="6"/>
      <c r="C21" s="7" t="s">
        <v>41</v>
      </c>
      <c r="D21" s="8">
        <v>141660</v>
      </c>
      <c r="E21" s="18"/>
      <c r="F21" s="18"/>
      <c r="G21" s="20">
        <v>141660</v>
      </c>
      <c r="H21" s="10">
        <f>G21*100/D21</f>
        <v>100</v>
      </c>
      <c r="I21" s="9">
        <f>D21-G21</f>
        <v>0</v>
      </c>
      <c r="J21" s="18"/>
      <c r="K21" s="11" t="s">
        <v>38</v>
      </c>
      <c r="L21" s="24" t="s">
        <v>41</v>
      </c>
    </row>
    <row r="22" spans="2:13" ht="37.5" x14ac:dyDescent="0.3">
      <c r="B22" s="6"/>
      <c r="C22" s="7" t="s">
        <v>53</v>
      </c>
      <c r="D22" s="8">
        <v>10074000</v>
      </c>
      <c r="E22" s="18"/>
      <c r="F22" s="18"/>
      <c r="G22" s="25"/>
      <c r="H22" s="10">
        <v>0</v>
      </c>
      <c r="I22" s="9">
        <f>D22-G22</f>
        <v>10074000</v>
      </c>
      <c r="J22" s="18"/>
      <c r="K22" s="11" t="s">
        <v>38</v>
      </c>
      <c r="L22" s="24" t="s">
        <v>14</v>
      </c>
    </row>
    <row r="23" spans="2:13" ht="37.5" x14ac:dyDescent="0.3">
      <c r="B23" s="36">
        <v>15</v>
      </c>
      <c r="C23" s="37" t="s">
        <v>44</v>
      </c>
      <c r="D23" s="38"/>
      <c r="E23" s="39"/>
      <c r="F23" s="39"/>
      <c r="G23" s="39"/>
      <c r="H23" s="40"/>
      <c r="I23" s="41"/>
      <c r="J23" s="39"/>
      <c r="K23" s="42"/>
      <c r="L23" s="44"/>
    </row>
    <row r="24" spans="2:13" ht="37.5" x14ac:dyDescent="0.3">
      <c r="B24" s="6"/>
      <c r="C24" s="7" t="s">
        <v>41</v>
      </c>
      <c r="D24" s="8">
        <v>60790</v>
      </c>
      <c r="E24" s="18"/>
      <c r="F24" s="18"/>
      <c r="G24" s="18"/>
      <c r="H24" s="10">
        <v>0</v>
      </c>
      <c r="I24" s="9">
        <f t="shared" si="1"/>
        <v>60790</v>
      </c>
      <c r="J24" s="18"/>
      <c r="K24" s="11" t="s">
        <v>38</v>
      </c>
      <c r="L24" s="24" t="s">
        <v>41</v>
      </c>
    </row>
    <row r="25" spans="2:13" ht="37.5" x14ac:dyDescent="0.3">
      <c r="B25" s="6"/>
      <c r="C25" s="7" t="s">
        <v>54</v>
      </c>
      <c r="D25" s="8">
        <v>1900000</v>
      </c>
      <c r="E25" s="18"/>
      <c r="F25" s="18"/>
      <c r="G25" s="18"/>
      <c r="H25" s="10">
        <v>0</v>
      </c>
      <c r="I25" s="9">
        <f t="shared" si="1"/>
        <v>1900000</v>
      </c>
      <c r="J25" s="18"/>
      <c r="K25" s="11" t="s">
        <v>38</v>
      </c>
      <c r="L25" s="24" t="s">
        <v>14</v>
      </c>
    </row>
    <row r="26" spans="2:13" x14ac:dyDescent="0.3">
      <c r="B26" s="36">
        <v>16</v>
      </c>
      <c r="C26" s="37" t="s">
        <v>45</v>
      </c>
      <c r="D26" s="38"/>
      <c r="E26" s="39"/>
      <c r="F26" s="39"/>
      <c r="G26" s="39"/>
      <c r="H26" s="40"/>
      <c r="I26" s="41"/>
      <c r="J26" s="39"/>
      <c r="K26" s="42"/>
      <c r="L26" s="44"/>
    </row>
    <row r="27" spans="2:13" ht="37.5" x14ac:dyDescent="0.3">
      <c r="B27" s="6"/>
      <c r="C27" s="7" t="s">
        <v>41</v>
      </c>
      <c r="D27" s="8">
        <v>602400</v>
      </c>
      <c r="E27" s="18"/>
      <c r="F27" s="18"/>
      <c r="G27" s="18"/>
      <c r="H27" s="10"/>
      <c r="I27" s="9">
        <f t="shared" si="1"/>
        <v>602400</v>
      </c>
      <c r="J27" s="18"/>
      <c r="K27" s="11" t="s">
        <v>38</v>
      </c>
      <c r="L27" s="24" t="s">
        <v>41</v>
      </c>
    </row>
    <row r="28" spans="2:13" ht="37.5" x14ac:dyDescent="0.3">
      <c r="B28" s="6"/>
      <c r="C28" s="7" t="s">
        <v>55</v>
      </c>
      <c r="D28" s="8">
        <v>1800000</v>
      </c>
      <c r="E28" s="18"/>
      <c r="F28" s="18"/>
      <c r="G28" s="18"/>
      <c r="H28" s="10"/>
      <c r="I28" s="9">
        <f t="shared" si="1"/>
        <v>1800000</v>
      </c>
      <c r="J28" s="18"/>
      <c r="K28" s="11" t="s">
        <v>38</v>
      </c>
      <c r="L28" s="24" t="s">
        <v>14</v>
      </c>
      <c r="M28" s="50"/>
    </row>
    <row r="29" spans="2:13" x14ac:dyDescent="0.3">
      <c r="B29" s="26"/>
      <c r="C29" s="27" t="s">
        <v>46</v>
      </c>
      <c r="D29" s="28">
        <f>SUM(D4:D28)</f>
        <v>239624900</v>
      </c>
      <c r="E29" s="28">
        <f>SUM(E4:E26)</f>
        <v>112011000</v>
      </c>
      <c r="F29" s="29"/>
      <c r="G29" s="28">
        <f>SUM(G4:G28)</f>
        <v>16219160</v>
      </c>
      <c r="H29" s="10">
        <f t="shared" si="0"/>
        <v>6.7685620317421105</v>
      </c>
      <c r="I29" s="28">
        <f>SUM(I4:I18)</f>
        <v>205906750</v>
      </c>
      <c r="J29" s="28">
        <f>SUM(J4:J26)</f>
        <v>24299100</v>
      </c>
      <c r="K29" s="30"/>
      <c r="L29" s="31"/>
      <c r="M29" s="50"/>
    </row>
    <row r="30" spans="2:13" x14ac:dyDescent="0.3">
      <c r="G30" s="46"/>
      <c r="K30" s="47"/>
    </row>
    <row r="31" spans="2:13" x14ac:dyDescent="0.3">
      <c r="C31" s="46"/>
      <c r="G31" s="48"/>
    </row>
    <row r="32" spans="2:13" x14ac:dyDescent="0.3">
      <c r="C32" s="51"/>
    </row>
  </sheetData>
  <autoFilter ref="K1:K32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8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FF00"/>
  </sheetPr>
  <dimension ref="A1:M35"/>
  <sheetViews>
    <sheetView topLeftCell="B19" zoomScale="90" zoomScaleNormal="90" zoomScaleSheetLayoutView="85" workbookViewId="0">
      <selection activeCell="F4" sqref="F4"/>
    </sheetView>
  </sheetViews>
  <sheetFormatPr defaultRowHeight="20.25" x14ac:dyDescent="0.3"/>
  <cols>
    <col min="1" max="1" width="9.140625" style="17" hidden="1" customWidth="1"/>
    <col min="2" max="2" width="5.7109375" style="32" customWidth="1"/>
    <col min="3" max="3" width="36" style="33" customWidth="1"/>
    <col min="4" max="4" width="15.28515625" style="33" customWidth="1"/>
    <col min="5" max="6" width="15" style="33" customWidth="1"/>
    <col min="7" max="7" width="14.42578125" style="33" customWidth="1"/>
    <col min="8" max="8" width="9.28515625" style="33" customWidth="1"/>
    <col min="9" max="9" width="16.7109375" style="34" customWidth="1"/>
    <col min="10" max="10" width="14.5703125" style="33" customWidth="1"/>
    <col min="11" max="11" width="15.140625" style="35" customWidth="1"/>
    <col min="12" max="12" width="15.28515625" style="17" customWidth="1"/>
    <col min="13" max="13" width="18.42578125" style="17" customWidth="1"/>
    <col min="14" max="16384" width="9.140625" style="17"/>
  </cols>
  <sheetData>
    <row r="1" spans="2:13" s="1" customFormat="1" ht="20.25" customHeight="1" x14ac:dyDescent="0.2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3" s="1" customFormat="1" ht="20.25" customHeight="1" x14ac:dyDescent="0.2">
      <c r="B2" s="85" t="s">
        <v>101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3" s="1" customFormat="1" ht="60.75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3" s="1" customFormat="1" ht="75" x14ac:dyDescent="0.2">
      <c r="B4" s="6">
        <v>1</v>
      </c>
      <c r="C4" s="7" t="s">
        <v>12</v>
      </c>
      <c r="D4" s="8">
        <v>8820000</v>
      </c>
      <c r="E4" s="9">
        <v>7250000</v>
      </c>
      <c r="F4" s="9" t="s">
        <v>60</v>
      </c>
      <c r="G4" s="9"/>
      <c r="H4" s="10">
        <f>G4*100/D4</f>
        <v>0</v>
      </c>
      <c r="I4" s="9">
        <f>D4-G4</f>
        <v>8820000</v>
      </c>
      <c r="J4" s="9">
        <v>1570000</v>
      </c>
      <c r="K4" s="11" t="s">
        <v>13</v>
      </c>
      <c r="L4" s="12" t="s">
        <v>25</v>
      </c>
    </row>
    <row r="5" spans="2:13" ht="93.75" x14ac:dyDescent="0.3">
      <c r="B5" s="13">
        <v>2</v>
      </c>
      <c r="C5" s="7" t="s">
        <v>15</v>
      </c>
      <c r="D5" s="8">
        <v>39200000</v>
      </c>
      <c r="E5" s="16">
        <v>29792000</v>
      </c>
      <c r="F5" s="9" t="s">
        <v>61</v>
      </c>
      <c r="G5" s="14"/>
      <c r="H5" s="10">
        <f t="shared" ref="H5:H29" si="0">G5*100/D5</f>
        <v>0</v>
      </c>
      <c r="I5" s="9">
        <f>D5-G5</f>
        <v>39200000</v>
      </c>
      <c r="J5" s="16">
        <f t="shared" ref="J5:J12" si="1">D5-E5</f>
        <v>9408000</v>
      </c>
      <c r="K5" s="15" t="s">
        <v>16</v>
      </c>
      <c r="L5" s="12" t="s">
        <v>25</v>
      </c>
    </row>
    <row r="6" spans="2:13" ht="93.75" x14ac:dyDescent="0.3">
      <c r="B6" s="13">
        <v>3</v>
      </c>
      <c r="C6" s="7" t="s">
        <v>17</v>
      </c>
      <c r="D6" s="8">
        <v>19110000</v>
      </c>
      <c r="E6" s="20">
        <v>14444000</v>
      </c>
      <c r="F6" s="21" t="s">
        <v>62</v>
      </c>
      <c r="G6" s="18"/>
      <c r="H6" s="10">
        <f t="shared" si="0"/>
        <v>0</v>
      </c>
      <c r="I6" s="9">
        <f>D6-G6</f>
        <v>19110000</v>
      </c>
      <c r="J6" s="16">
        <f t="shared" si="1"/>
        <v>4666000</v>
      </c>
      <c r="K6" s="11" t="s">
        <v>16</v>
      </c>
      <c r="L6" s="12" t="s">
        <v>25</v>
      </c>
    </row>
    <row r="7" spans="2:13" ht="93.75" x14ac:dyDescent="0.3">
      <c r="B7" s="6">
        <v>4</v>
      </c>
      <c r="C7" s="7" t="s">
        <v>18</v>
      </c>
      <c r="D7" s="8">
        <v>33593400</v>
      </c>
      <c r="E7" s="20">
        <v>23800000</v>
      </c>
      <c r="F7" s="21" t="s">
        <v>49</v>
      </c>
      <c r="G7" s="18"/>
      <c r="H7" s="10">
        <f t="shared" si="0"/>
        <v>0</v>
      </c>
      <c r="I7" s="9">
        <f t="shared" ref="I7:I28" si="2">D7-G7</f>
        <v>33593400</v>
      </c>
      <c r="J7" s="16">
        <f t="shared" si="1"/>
        <v>9793400</v>
      </c>
      <c r="K7" s="11" t="s">
        <v>16</v>
      </c>
      <c r="L7" s="19" t="s">
        <v>25</v>
      </c>
    </row>
    <row r="8" spans="2:13" ht="93.75" x14ac:dyDescent="0.3">
      <c r="B8" s="13">
        <v>5</v>
      </c>
      <c r="C8" s="7" t="s">
        <v>20</v>
      </c>
      <c r="D8" s="8">
        <v>34151000</v>
      </c>
      <c r="E8" s="20">
        <v>25120000</v>
      </c>
      <c r="F8" s="21" t="s">
        <v>50</v>
      </c>
      <c r="G8" s="18"/>
      <c r="H8" s="10">
        <f t="shared" si="0"/>
        <v>0</v>
      </c>
      <c r="I8" s="9">
        <f t="shared" si="2"/>
        <v>34151000</v>
      </c>
      <c r="J8" s="16">
        <f t="shared" si="1"/>
        <v>9031000</v>
      </c>
      <c r="K8" s="11" t="s">
        <v>16</v>
      </c>
      <c r="L8" s="19" t="s">
        <v>25</v>
      </c>
    </row>
    <row r="9" spans="2:13" ht="75" x14ac:dyDescent="0.3">
      <c r="B9" s="13">
        <v>6</v>
      </c>
      <c r="C9" s="7" t="s">
        <v>22</v>
      </c>
      <c r="D9" s="8">
        <v>9800000</v>
      </c>
      <c r="E9" s="20">
        <v>7490000</v>
      </c>
      <c r="F9" s="21" t="s">
        <v>23</v>
      </c>
      <c r="G9" s="20">
        <v>7490000</v>
      </c>
      <c r="H9" s="10">
        <f t="shared" si="0"/>
        <v>76.428571428571431</v>
      </c>
      <c r="I9" s="9">
        <f t="shared" si="2"/>
        <v>2310000</v>
      </c>
      <c r="J9" s="16">
        <f t="shared" si="1"/>
        <v>2310000</v>
      </c>
      <c r="K9" s="11" t="s">
        <v>24</v>
      </c>
      <c r="L9" s="19" t="s">
        <v>59</v>
      </c>
    </row>
    <row r="10" spans="2:13" ht="75" x14ac:dyDescent="0.3">
      <c r="B10" s="6">
        <v>7</v>
      </c>
      <c r="C10" s="7" t="s">
        <v>26</v>
      </c>
      <c r="D10" s="8">
        <v>13244700</v>
      </c>
      <c r="E10" s="16">
        <v>13200000</v>
      </c>
      <c r="F10" s="21" t="s">
        <v>27</v>
      </c>
      <c r="G10" s="20">
        <v>7920000</v>
      </c>
      <c r="H10" s="10">
        <f t="shared" si="0"/>
        <v>59.797503907223266</v>
      </c>
      <c r="I10" s="9">
        <f t="shared" si="2"/>
        <v>5324700</v>
      </c>
      <c r="J10" s="16">
        <f t="shared" si="1"/>
        <v>44700</v>
      </c>
      <c r="K10" s="11" t="s">
        <v>28</v>
      </c>
      <c r="L10" s="19" t="s">
        <v>25</v>
      </c>
    </row>
    <row r="11" spans="2:13" ht="56.25" x14ac:dyDescent="0.3">
      <c r="B11" s="13">
        <v>8</v>
      </c>
      <c r="C11" s="7" t="s">
        <v>29</v>
      </c>
      <c r="D11" s="8">
        <v>28371000</v>
      </c>
      <c r="E11" s="20">
        <v>25301000</v>
      </c>
      <c r="F11" s="21" t="s">
        <v>63</v>
      </c>
      <c r="G11" s="20">
        <v>18975750</v>
      </c>
      <c r="H11" s="10">
        <f t="shared" si="0"/>
        <v>66.884318494237078</v>
      </c>
      <c r="I11" s="9">
        <f t="shared" si="2"/>
        <v>9395250</v>
      </c>
      <c r="J11" s="16">
        <f t="shared" si="1"/>
        <v>3070000</v>
      </c>
      <c r="K11" s="11" t="s">
        <v>30</v>
      </c>
      <c r="L11" s="19" t="s">
        <v>25</v>
      </c>
    </row>
    <row r="12" spans="2:13" ht="37.5" x14ac:dyDescent="0.3">
      <c r="B12" s="6">
        <v>9</v>
      </c>
      <c r="C12" s="7" t="s">
        <v>31</v>
      </c>
      <c r="D12" s="8">
        <v>9900000</v>
      </c>
      <c r="E12" s="20">
        <v>9850000</v>
      </c>
      <c r="F12" s="22" t="s">
        <v>32</v>
      </c>
      <c r="G12" s="20">
        <v>5910000</v>
      </c>
      <c r="H12" s="10">
        <f>G12*100/D12</f>
        <v>59.696969696969695</v>
      </c>
      <c r="I12" s="9">
        <f>D12-G12</f>
        <v>3990000</v>
      </c>
      <c r="J12" s="16">
        <f t="shared" si="1"/>
        <v>50000</v>
      </c>
      <c r="K12" s="11" t="s">
        <v>30</v>
      </c>
      <c r="L12" s="19" t="s">
        <v>25</v>
      </c>
    </row>
    <row r="13" spans="2:13" ht="93.75" x14ac:dyDescent="0.3">
      <c r="B13" s="13">
        <v>10</v>
      </c>
      <c r="C13" s="7" t="s">
        <v>33</v>
      </c>
      <c r="D13" s="8">
        <v>12000000</v>
      </c>
      <c r="E13" s="20">
        <v>11930000</v>
      </c>
      <c r="F13" s="21" t="s">
        <v>64</v>
      </c>
      <c r="G13" s="18"/>
      <c r="H13" s="10">
        <f t="shared" si="0"/>
        <v>0</v>
      </c>
      <c r="I13" s="9">
        <f t="shared" si="2"/>
        <v>12000000</v>
      </c>
      <c r="J13" s="20"/>
      <c r="K13" s="11" t="s">
        <v>34</v>
      </c>
      <c r="L13" s="19" t="s">
        <v>25</v>
      </c>
      <c r="M13" s="52">
        <v>11930000</v>
      </c>
    </row>
    <row r="14" spans="2:13" ht="37.5" x14ac:dyDescent="0.3">
      <c r="B14" s="36"/>
      <c r="C14" s="37" t="s">
        <v>36</v>
      </c>
      <c r="D14" s="38"/>
      <c r="E14" s="39"/>
      <c r="F14" s="39"/>
      <c r="G14" s="39"/>
      <c r="H14" s="40"/>
      <c r="I14" s="41"/>
      <c r="J14" s="39"/>
      <c r="K14" s="42"/>
      <c r="L14" s="43"/>
    </row>
    <row r="15" spans="2:13" ht="37.5" x14ac:dyDescent="0.3">
      <c r="B15" s="36">
        <v>11</v>
      </c>
      <c r="C15" s="37" t="s">
        <v>51</v>
      </c>
      <c r="D15" s="38"/>
      <c r="E15" s="39"/>
      <c r="F15" s="39"/>
      <c r="G15" s="39"/>
      <c r="H15" s="40"/>
      <c r="I15" s="41"/>
      <c r="J15" s="39"/>
      <c r="K15" s="42"/>
      <c r="L15" s="44"/>
    </row>
    <row r="16" spans="2:13" ht="37.5" x14ac:dyDescent="0.3">
      <c r="B16" s="6"/>
      <c r="C16" s="7" t="s">
        <v>41</v>
      </c>
      <c r="D16" s="8">
        <v>6351900</v>
      </c>
      <c r="E16" s="14"/>
      <c r="F16" s="18"/>
      <c r="G16" s="18"/>
      <c r="H16" s="10">
        <f t="shared" si="0"/>
        <v>0</v>
      </c>
      <c r="I16" s="9">
        <f>D16-G16</f>
        <v>6351900</v>
      </c>
      <c r="J16" s="18"/>
      <c r="K16" s="11" t="s">
        <v>38</v>
      </c>
      <c r="L16" s="24" t="s">
        <v>41</v>
      </c>
    </row>
    <row r="17" spans="2:12" ht="56.25" x14ac:dyDescent="0.3">
      <c r="B17" s="6"/>
      <c r="C17" s="7" t="s">
        <v>52</v>
      </c>
      <c r="D17" s="8">
        <v>3600000</v>
      </c>
      <c r="E17" s="20">
        <v>3600000</v>
      </c>
      <c r="F17" s="21" t="s">
        <v>65</v>
      </c>
      <c r="G17" s="18"/>
      <c r="H17" s="10">
        <f t="shared" si="0"/>
        <v>0</v>
      </c>
      <c r="I17" s="9">
        <f>D17-G17</f>
        <v>3600000</v>
      </c>
      <c r="J17" s="18"/>
      <c r="K17" s="11" t="s">
        <v>38</v>
      </c>
      <c r="L17" s="24" t="s">
        <v>25</v>
      </c>
    </row>
    <row r="18" spans="2:12" ht="37.5" x14ac:dyDescent="0.3">
      <c r="B18" s="6">
        <v>12</v>
      </c>
      <c r="C18" s="7" t="s">
        <v>40</v>
      </c>
      <c r="D18" s="8">
        <v>3842250</v>
      </c>
      <c r="E18" s="18"/>
      <c r="F18" s="18"/>
      <c r="G18" s="20">
        <v>3842250</v>
      </c>
      <c r="H18" s="10">
        <f t="shared" si="0"/>
        <v>100</v>
      </c>
      <c r="I18" s="9">
        <f t="shared" si="2"/>
        <v>0</v>
      </c>
      <c r="J18" s="18"/>
      <c r="K18" s="11" t="s">
        <v>38</v>
      </c>
      <c r="L18" s="24" t="s">
        <v>59</v>
      </c>
    </row>
    <row r="19" spans="2:12" ht="37.5" x14ac:dyDescent="0.3">
      <c r="B19" s="6">
        <v>13</v>
      </c>
      <c r="C19" s="7" t="s">
        <v>42</v>
      </c>
      <c r="D19" s="8">
        <v>3061800</v>
      </c>
      <c r="E19" s="18"/>
      <c r="F19" s="18"/>
      <c r="G19" s="20">
        <v>3061800</v>
      </c>
      <c r="H19" s="10">
        <f>G19*100/D19</f>
        <v>100</v>
      </c>
      <c r="I19" s="9">
        <f t="shared" si="2"/>
        <v>0</v>
      </c>
      <c r="J19" s="18"/>
      <c r="K19" s="11" t="s">
        <v>38</v>
      </c>
      <c r="L19" s="24" t="s">
        <v>59</v>
      </c>
    </row>
    <row r="20" spans="2:12" x14ac:dyDescent="0.3">
      <c r="B20" s="36">
        <v>14</v>
      </c>
      <c r="C20" s="37" t="s">
        <v>43</v>
      </c>
      <c r="D20" s="38"/>
      <c r="E20" s="39"/>
      <c r="F20" s="39"/>
      <c r="G20" s="45"/>
      <c r="H20" s="40"/>
      <c r="I20" s="41"/>
      <c r="J20" s="39"/>
      <c r="K20" s="42"/>
      <c r="L20" s="44"/>
    </row>
    <row r="21" spans="2:12" ht="37.5" x14ac:dyDescent="0.3">
      <c r="B21" s="6"/>
      <c r="C21" s="7" t="s">
        <v>41</v>
      </c>
      <c r="D21" s="8">
        <v>141660</v>
      </c>
      <c r="E21" s="18"/>
      <c r="F21" s="18"/>
      <c r="G21" s="20">
        <v>141660</v>
      </c>
      <c r="H21" s="10">
        <v>100</v>
      </c>
      <c r="I21" s="9">
        <f>D21-G21</f>
        <v>0</v>
      </c>
      <c r="J21" s="18"/>
      <c r="K21" s="11" t="s">
        <v>38</v>
      </c>
      <c r="L21" s="24" t="s">
        <v>41</v>
      </c>
    </row>
    <row r="22" spans="2:12" ht="56.25" x14ac:dyDescent="0.3">
      <c r="B22" s="6"/>
      <c r="C22" s="7" t="s">
        <v>53</v>
      </c>
      <c r="D22" s="8">
        <v>10074000</v>
      </c>
      <c r="E22" s="20">
        <v>10074000</v>
      </c>
      <c r="F22" s="21" t="s">
        <v>66</v>
      </c>
      <c r="G22" s="25"/>
      <c r="H22" s="10">
        <v>0</v>
      </c>
      <c r="I22" s="9">
        <f>D22-G22</f>
        <v>10074000</v>
      </c>
      <c r="J22" s="18"/>
      <c r="K22" s="11" t="s">
        <v>38</v>
      </c>
      <c r="L22" s="24" t="s">
        <v>25</v>
      </c>
    </row>
    <row r="23" spans="2:12" ht="37.5" x14ac:dyDescent="0.3">
      <c r="B23" s="36">
        <v>15</v>
      </c>
      <c r="C23" s="37" t="s">
        <v>44</v>
      </c>
      <c r="D23" s="38"/>
      <c r="E23" s="39"/>
      <c r="F23" s="39"/>
      <c r="G23" s="39"/>
      <c r="H23" s="40"/>
      <c r="I23" s="41"/>
      <c r="J23" s="39"/>
      <c r="K23" s="42"/>
      <c r="L23" s="44"/>
    </row>
    <row r="24" spans="2:12" ht="37.5" x14ac:dyDescent="0.3">
      <c r="B24" s="6"/>
      <c r="C24" s="7" t="s">
        <v>41</v>
      </c>
      <c r="D24" s="8">
        <v>60790</v>
      </c>
      <c r="E24" s="18"/>
      <c r="F24" s="18"/>
      <c r="G24" s="18"/>
      <c r="H24" s="10">
        <v>0</v>
      </c>
      <c r="I24" s="9">
        <f t="shared" si="2"/>
        <v>60790</v>
      </c>
      <c r="J24" s="18"/>
      <c r="K24" s="11" t="s">
        <v>38</v>
      </c>
      <c r="L24" s="24" t="s">
        <v>41</v>
      </c>
    </row>
    <row r="25" spans="2:12" ht="37.5" x14ac:dyDescent="0.3">
      <c r="B25" s="6"/>
      <c r="C25" s="7" t="s">
        <v>54</v>
      </c>
      <c r="D25" s="8">
        <v>1900000</v>
      </c>
      <c r="E25" s="18"/>
      <c r="F25" s="18"/>
      <c r="G25" s="18"/>
      <c r="H25" s="10">
        <v>0</v>
      </c>
      <c r="I25" s="9">
        <f t="shared" si="2"/>
        <v>1900000</v>
      </c>
      <c r="J25" s="18"/>
      <c r="K25" s="11" t="s">
        <v>38</v>
      </c>
      <c r="L25" s="24" t="s">
        <v>14</v>
      </c>
    </row>
    <row r="26" spans="2:12" x14ac:dyDescent="0.3">
      <c r="B26" s="36">
        <v>16</v>
      </c>
      <c r="C26" s="37" t="s">
        <v>45</v>
      </c>
      <c r="D26" s="38"/>
      <c r="E26" s="39"/>
      <c r="F26" s="39"/>
      <c r="G26" s="39"/>
      <c r="H26" s="40"/>
      <c r="I26" s="41"/>
      <c r="J26" s="39"/>
      <c r="K26" s="42"/>
      <c r="L26" s="44"/>
    </row>
    <row r="27" spans="2:12" ht="37.5" x14ac:dyDescent="0.3">
      <c r="B27" s="6"/>
      <c r="C27" s="7" t="s">
        <v>41</v>
      </c>
      <c r="D27" s="8">
        <v>602400</v>
      </c>
      <c r="E27" s="18"/>
      <c r="F27" s="18"/>
      <c r="G27" s="18"/>
      <c r="H27" s="10"/>
      <c r="I27" s="9">
        <f t="shared" si="2"/>
        <v>602400</v>
      </c>
      <c r="J27" s="18"/>
      <c r="K27" s="11" t="s">
        <v>38</v>
      </c>
      <c r="L27" s="24" t="s">
        <v>41</v>
      </c>
    </row>
    <row r="28" spans="2:12" ht="37.5" x14ac:dyDescent="0.3">
      <c r="B28" s="6"/>
      <c r="C28" s="7" t="s">
        <v>55</v>
      </c>
      <c r="D28" s="8">
        <v>1800000</v>
      </c>
      <c r="E28" s="20">
        <v>1782000</v>
      </c>
      <c r="F28" s="22" t="s">
        <v>67</v>
      </c>
      <c r="G28" s="18"/>
      <c r="H28" s="10"/>
      <c r="I28" s="9">
        <f t="shared" si="2"/>
        <v>1800000</v>
      </c>
      <c r="J28" s="18"/>
      <c r="K28" s="11" t="s">
        <v>38</v>
      </c>
      <c r="L28" s="24" t="s">
        <v>25</v>
      </c>
    </row>
    <row r="29" spans="2:12" x14ac:dyDescent="0.3">
      <c r="B29" s="26"/>
      <c r="C29" s="27" t="s">
        <v>46</v>
      </c>
      <c r="D29" s="28">
        <f>SUM(D4:D28)</f>
        <v>239624900</v>
      </c>
      <c r="E29" s="28">
        <f>SUM(E4:E26)</f>
        <v>181851000</v>
      </c>
      <c r="F29" s="29"/>
      <c r="G29" s="28">
        <f>SUM(G4:G28)</f>
        <v>47341460</v>
      </c>
      <c r="H29" s="10">
        <f t="shared" si="0"/>
        <v>19.756486074694241</v>
      </c>
      <c r="I29" s="28">
        <f>SUM(I4:I18)</f>
        <v>177846250</v>
      </c>
      <c r="J29" s="28">
        <f>SUM(J4:J26)</f>
        <v>39943100</v>
      </c>
      <c r="K29" s="30"/>
      <c r="L29" s="31"/>
    </row>
    <row r="30" spans="2:12" x14ac:dyDescent="0.3">
      <c r="G30" s="46"/>
      <c r="K30" s="47">
        <v>241456</v>
      </c>
    </row>
    <row r="31" spans="2:12" x14ac:dyDescent="0.3">
      <c r="C31" s="48">
        <f>G29</f>
        <v>47341460</v>
      </c>
      <c r="G31" s="48">
        <f>'[1]จังหวัดชลบุรี (2)'!$H$71</f>
        <v>62278847.900000006</v>
      </c>
      <c r="J31" s="48">
        <f>J5+J6+J7+J8+J9+J10+J11</f>
        <v>38323100</v>
      </c>
    </row>
    <row r="32" spans="2:12" x14ac:dyDescent="0.3">
      <c r="C32" s="33">
        <f>'[1]จังหวัดชลบุรี (2)'!$H$71</f>
        <v>62278847.900000006</v>
      </c>
      <c r="G32" s="48">
        <f>SUM(G29:G31)</f>
        <v>109620307.90000001</v>
      </c>
    </row>
    <row r="33" spans="3:3" x14ac:dyDescent="0.3">
      <c r="C33" s="48">
        <f>SUM(C31:C32)</f>
        <v>109620307.90000001</v>
      </c>
    </row>
    <row r="34" spans="3:3" x14ac:dyDescent="0.3">
      <c r="C34" s="53">
        <v>109620308.36</v>
      </c>
    </row>
    <row r="35" spans="3:3" x14ac:dyDescent="0.3">
      <c r="C35" s="48">
        <f>C33-C34</f>
        <v>-0.45999999344348907</v>
      </c>
    </row>
  </sheetData>
  <autoFilter ref="K1:K4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7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</sheetPr>
  <dimension ref="A1:M35"/>
  <sheetViews>
    <sheetView topLeftCell="B13" zoomScale="90" zoomScaleNormal="90" zoomScaleSheetLayoutView="85" workbookViewId="0">
      <selection activeCell="J5" sqref="J5"/>
    </sheetView>
  </sheetViews>
  <sheetFormatPr defaultRowHeight="20.25" x14ac:dyDescent="0.3"/>
  <cols>
    <col min="1" max="1" width="9.140625" style="17" hidden="1" customWidth="1"/>
    <col min="2" max="2" width="5.7109375" style="32" customWidth="1"/>
    <col min="3" max="3" width="36" style="33" customWidth="1"/>
    <col min="4" max="4" width="15.28515625" style="33" customWidth="1"/>
    <col min="5" max="6" width="15" style="33" customWidth="1"/>
    <col min="7" max="7" width="14.42578125" style="33" customWidth="1"/>
    <col min="8" max="8" width="9.28515625" style="33" customWidth="1"/>
    <col min="9" max="9" width="16.7109375" style="34" customWidth="1"/>
    <col min="10" max="10" width="14.5703125" style="33" customWidth="1"/>
    <col min="11" max="11" width="15.140625" style="35" customWidth="1"/>
    <col min="12" max="12" width="15.28515625" style="17" customWidth="1"/>
    <col min="13" max="13" width="18.42578125" style="17" customWidth="1"/>
    <col min="14" max="16384" width="9.140625" style="17"/>
  </cols>
  <sheetData>
    <row r="1" spans="2:13" s="1" customFormat="1" ht="20.25" customHeight="1" x14ac:dyDescent="0.2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3" s="1" customFormat="1" ht="20.25" customHeight="1" x14ac:dyDescent="0.2">
      <c r="B2" s="85" t="s">
        <v>102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3" s="1" customFormat="1" ht="60.75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3" s="1" customFormat="1" ht="75" x14ac:dyDescent="0.2">
      <c r="B4" s="6">
        <v>1</v>
      </c>
      <c r="C4" s="7" t="s">
        <v>12</v>
      </c>
      <c r="D4" s="8">
        <v>8820000</v>
      </c>
      <c r="E4" s="9">
        <v>7250000</v>
      </c>
      <c r="F4" s="9" t="s">
        <v>60</v>
      </c>
      <c r="G4" s="9"/>
      <c r="H4" s="10">
        <f>G4*100/D4</f>
        <v>0</v>
      </c>
      <c r="I4" s="9">
        <f>D4-G4</f>
        <v>8820000</v>
      </c>
      <c r="J4" s="9">
        <v>1570000</v>
      </c>
      <c r="K4" s="11" t="s">
        <v>13</v>
      </c>
      <c r="L4" s="12" t="s">
        <v>25</v>
      </c>
    </row>
    <row r="5" spans="2:13" ht="93.75" x14ac:dyDescent="0.3">
      <c r="B5" s="13">
        <v>2</v>
      </c>
      <c r="C5" s="7" t="s">
        <v>15</v>
      </c>
      <c r="D5" s="8">
        <v>39200000</v>
      </c>
      <c r="E5" s="16">
        <v>29792000</v>
      </c>
      <c r="F5" s="9" t="s">
        <v>61</v>
      </c>
      <c r="G5" s="14"/>
      <c r="H5" s="10">
        <f t="shared" ref="H5:H29" si="0">G5*100/D5</f>
        <v>0</v>
      </c>
      <c r="I5" s="9">
        <f>D5-G5</f>
        <v>39200000</v>
      </c>
      <c r="J5" s="16">
        <f t="shared" ref="J5:J12" si="1">D5-E5</f>
        <v>9408000</v>
      </c>
      <c r="K5" s="15" t="s">
        <v>16</v>
      </c>
      <c r="L5" s="12" t="s">
        <v>25</v>
      </c>
      <c r="M5" s="54">
        <f>SUM(G5:G8)</f>
        <v>11900000</v>
      </c>
    </row>
    <row r="6" spans="2:13" ht="93.75" x14ac:dyDescent="0.3">
      <c r="B6" s="13">
        <v>3</v>
      </c>
      <c r="C6" s="7" t="s">
        <v>17</v>
      </c>
      <c r="D6" s="8">
        <v>19110000</v>
      </c>
      <c r="E6" s="20">
        <v>14444000</v>
      </c>
      <c r="F6" s="21" t="s">
        <v>62</v>
      </c>
      <c r="G6" s="18"/>
      <c r="H6" s="10">
        <f t="shared" si="0"/>
        <v>0</v>
      </c>
      <c r="I6" s="9">
        <f>D6-G6</f>
        <v>19110000</v>
      </c>
      <c r="J6" s="16">
        <f t="shared" si="1"/>
        <v>4666000</v>
      </c>
      <c r="K6" s="11" t="s">
        <v>16</v>
      </c>
      <c r="L6" s="12" t="s">
        <v>25</v>
      </c>
    </row>
    <row r="7" spans="2:13" ht="93.75" x14ac:dyDescent="0.3">
      <c r="B7" s="6">
        <v>4</v>
      </c>
      <c r="C7" s="7" t="s">
        <v>18</v>
      </c>
      <c r="D7" s="8">
        <v>33593400</v>
      </c>
      <c r="E7" s="20">
        <v>23800000</v>
      </c>
      <c r="F7" s="21" t="s">
        <v>49</v>
      </c>
      <c r="G7" s="20">
        <v>11900000</v>
      </c>
      <c r="H7" s="10">
        <f t="shared" si="0"/>
        <v>35.423624878696408</v>
      </c>
      <c r="I7" s="9">
        <f t="shared" ref="I7:I28" si="2">D7-G7</f>
        <v>21693400</v>
      </c>
      <c r="J7" s="16">
        <f t="shared" si="1"/>
        <v>9793400</v>
      </c>
      <c r="K7" s="11" t="s">
        <v>16</v>
      </c>
      <c r="L7" s="19" t="s">
        <v>25</v>
      </c>
      <c r="M7" s="55">
        <f>SUM(G9)</f>
        <v>7490000</v>
      </c>
    </row>
    <row r="8" spans="2:13" ht="93.75" x14ac:dyDescent="0.3">
      <c r="B8" s="13">
        <v>5</v>
      </c>
      <c r="C8" s="7" t="s">
        <v>20</v>
      </c>
      <c r="D8" s="8">
        <v>34151000</v>
      </c>
      <c r="E8" s="20">
        <v>25120000</v>
      </c>
      <c r="F8" s="21" t="s">
        <v>50</v>
      </c>
      <c r="G8" s="18"/>
      <c r="H8" s="10">
        <f t="shared" si="0"/>
        <v>0</v>
      </c>
      <c r="I8" s="9">
        <f t="shared" si="2"/>
        <v>34151000</v>
      </c>
      <c r="J8" s="16">
        <f t="shared" si="1"/>
        <v>9031000</v>
      </c>
      <c r="K8" s="11" t="s">
        <v>16</v>
      </c>
      <c r="L8" s="19" t="s">
        <v>25</v>
      </c>
    </row>
    <row r="9" spans="2:13" ht="75" x14ac:dyDescent="0.3">
      <c r="B9" s="13">
        <v>6</v>
      </c>
      <c r="C9" s="7" t="s">
        <v>22</v>
      </c>
      <c r="D9" s="8">
        <v>9800000</v>
      </c>
      <c r="E9" s="20">
        <v>7490000</v>
      </c>
      <c r="F9" s="21" t="s">
        <v>23</v>
      </c>
      <c r="G9" s="20">
        <v>7490000</v>
      </c>
      <c r="H9" s="10">
        <f t="shared" si="0"/>
        <v>76.428571428571431</v>
      </c>
      <c r="I9" s="9">
        <f t="shared" si="2"/>
        <v>2310000</v>
      </c>
      <c r="J9" s="16">
        <f t="shared" si="1"/>
        <v>2310000</v>
      </c>
      <c r="K9" s="11" t="s">
        <v>24</v>
      </c>
      <c r="L9" s="19" t="s">
        <v>59</v>
      </c>
    </row>
    <row r="10" spans="2:13" ht="75" x14ac:dyDescent="0.3">
      <c r="B10" s="6">
        <v>7</v>
      </c>
      <c r="C10" s="7" t="s">
        <v>26</v>
      </c>
      <c r="D10" s="8">
        <v>13244700</v>
      </c>
      <c r="E10" s="16">
        <v>13200000</v>
      </c>
      <c r="F10" s="21" t="s">
        <v>27</v>
      </c>
      <c r="G10" s="20">
        <v>7920000</v>
      </c>
      <c r="H10" s="10">
        <f t="shared" si="0"/>
        <v>59.797503907223266</v>
      </c>
      <c r="I10" s="9">
        <f t="shared" si="2"/>
        <v>5324700</v>
      </c>
      <c r="J10" s="16">
        <f t="shared" si="1"/>
        <v>44700</v>
      </c>
      <c r="K10" s="11" t="s">
        <v>28</v>
      </c>
      <c r="L10" s="19" t="s">
        <v>25</v>
      </c>
      <c r="M10" s="55">
        <f>G10</f>
        <v>7920000</v>
      </c>
    </row>
    <row r="11" spans="2:13" ht="56.25" x14ac:dyDescent="0.3">
      <c r="B11" s="13">
        <v>8</v>
      </c>
      <c r="C11" s="7" t="s">
        <v>29</v>
      </c>
      <c r="D11" s="8">
        <v>28371000</v>
      </c>
      <c r="E11" s="20">
        <v>25301000</v>
      </c>
      <c r="F11" s="21" t="s">
        <v>63</v>
      </c>
      <c r="G11" s="20">
        <v>25300000</v>
      </c>
      <c r="H11" s="10">
        <f t="shared" si="0"/>
        <v>89.175566599696879</v>
      </c>
      <c r="I11" s="9">
        <f t="shared" si="2"/>
        <v>3071000</v>
      </c>
      <c r="J11" s="16">
        <f t="shared" si="1"/>
        <v>3070000</v>
      </c>
      <c r="K11" s="11" t="s">
        <v>30</v>
      </c>
      <c r="L11" s="19" t="s">
        <v>59</v>
      </c>
    </row>
    <row r="12" spans="2:13" ht="37.5" x14ac:dyDescent="0.3">
      <c r="B12" s="6">
        <v>9</v>
      </c>
      <c r="C12" s="7" t="s">
        <v>31</v>
      </c>
      <c r="D12" s="8">
        <v>9900000</v>
      </c>
      <c r="E12" s="20">
        <v>9850000</v>
      </c>
      <c r="F12" s="22" t="s">
        <v>32</v>
      </c>
      <c r="G12" s="20">
        <v>5910000</v>
      </c>
      <c r="H12" s="10">
        <f>G12*100/D12</f>
        <v>59.696969696969695</v>
      </c>
      <c r="I12" s="9">
        <f>D12-G12</f>
        <v>3990000</v>
      </c>
      <c r="J12" s="16">
        <f t="shared" si="1"/>
        <v>50000</v>
      </c>
      <c r="K12" s="11" t="s">
        <v>30</v>
      </c>
      <c r="L12" s="19" t="s">
        <v>25</v>
      </c>
    </row>
    <row r="13" spans="2:13" ht="93.75" x14ac:dyDescent="0.3">
      <c r="B13" s="13">
        <v>10</v>
      </c>
      <c r="C13" s="7" t="s">
        <v>33</v>
      </c>
      <c r="D13" s="8">
        <v>12000000</v>
      </c>
      <c r="E13" s="20">
        <v>11930000</v>
      </c>
      <c r="F13" s="21" t="s">
        <v>64</v>
      </c>
      <c r="G13" s="18"/>
      <c r="H13" s="10">
        <f t="shared" si="0"/>
        <v>0</v>
      </c>
      <c r="I13" s="9">
        <f t="shared" si="2"/>
        <v>12000000</v>
      </c>
      <c r="J13" s="20"/>
      <c r="K13" s="11" t="s">
        <v>34</v>
      </c>
      <c r="L13" s="19" t="s">
        <v>25</v>
      </c>
      <c r="M13" s="52">
        <v>11930000</v>
      </c>
    </row>
    <row r="14" spans="2:13" ht="37.5" x14ac:dyDescent="0.3">
      <c r="B14" s="36"/>
      <c r="C14" s="37" t="s">
        <v>36</v>
      </c>
      <c r="D14" s="38"/>
      <c r="E14" s="39"/>
      <c r="F14" s="39"/>
      <c r="G14" s="39"/>
      <c r="H14" s="40"/>
      <c r="I14" s="41"/>
      <c r="J14" s="39"/>
      <c r="K14" s="42"/>
      <c r="L14" s="43"/>
    </row>
    <row r="15" spans="2:13" ht="37.5" x14ac:dyDescent="0.3">
      <c r="B15" s="36">
        <v>11</v>
      </c>
      <c r="C15" s="37" t="s">
        <v>51</v>
      </c>
      <c r="D15" s="38"/>
      <c r="E15" s="39"/>
      <c r="F15" s="39"/>
      <c r="G15" s="39"/>
      <c r="H15" s="40"/>
      <c r="I15" s="41"/>
      <c r="J15" s="39"/>
      <c r="K15" s="42"/>
      <c r="L15" s="44"/>
    </row>
    <row r="16" spans="2:13" ht="37.5" x14ac:dyDescent="0.3">
      <c r="B16" s="6"/>
      <c r="C16" s="7" t="s">
        <v>41</v>
      </c>
      <c r="D16" s="8">
        <v>6351900</v>
      </c>
      <c r="E16" s="14"/>
      <c r="F16" s="18"/>
      <c r="G16" s="18"/>
      <c r="H16" s="10">
        <f t="shared" si="0"/>
        <v>0</v>
      </c>
      <c r="I16" s="9">
        <f>D16-G16</f>
        <v>6351900</v>
      </c>
      <c r="J16" s="18"/>
      <c r="K16" s="11" t="s">
        <v>38</v>
      </c>
      <c r="L16" s="24" t="s">
        <v>41</v>
      </c>
    </row>
    <row r="17" spans="2:12" ht="56.25" x14ac:dyDescent="0.3">
      <c r="B17" s="6"/>
      <c r="C17" s="7" t="s">
        <v>52</v>
      </c>
      <c r="D17" s="8">
        <v>3600000</v>
      </c>
      <c r="E17" s="20">
        <v>3600000</v>
      </c>
      <c r="F17" s="21" t="s">
        <v>65</v>
      </c>
      <c r="G17" s="18"/>
      <c r="H17" s="10">
        <f t="shared" si="0"/>
        <v>0</v>
      </c>
      <c r="I17" s="9">
        <f>D17-G17</f>
        <v>3600000</v>
      </c>
      <c r="J17" s="18"/>
      <c r="K17" s="11" t="s">
        <v>38</v>
      </c>
      <c r="L17" s="24" t="s">
        <v>25</v>
      </c>
    </row>
    <row r="18" spans="2:12" ht="37.5" x14ac:dyDescent="0.3">
      <c r="B18" s="6">
        <v>12</v>
      </c>
      <c r="C18" s="7" t="s">
        <v>40</v>
      </c>
      <c r="D18" s="8">
        <v>3842250</v>
      </c>
      <c r="E18" s="18"/>
      <c r="F18" s="18"/>
      <c r="G18" s="20">
        <v>3842250</v>
      </c>
      <c r="H18" s="10">
        <f t="shared" si="0"/>
        <v>100</v>
      </c>
      <c r="I18" s="9">
        <f t="shared" si="2"/>
        <v>0</v>
      </c>
      <c r="J18" s="18"/>
      <c r="K18" s="11" t="s">
        <v>38</v>
      </c>
      <c r="L18" s="24" t="s">
        <v>59</v>
      </c>
    </row>
    <row r="19" spans="2:12" ht="37.5" x14ac:dyDescent="0.3">
      <c r="B19" s="6">
        <v>13</v>
      </c>
      <c r="C19" s="7" t="s">
        <v>42</v>
      </c>
      <c r="D19" s="8">
        <v>3061800</v>
      </c>
      <c r="E19" s="18"/>
      <c r="F19" s="18"/>
      <c r="G19" s="20">
        <v>3061800</v>
      </c>
      <c r="H19" s="10">
        <f>G19*100/D19</f>
        <v>100</v>
      </c>
      <c r="I19" s="9">
        <f t="shared" si="2"/>
        <v>0</v>
      </c>
      <c r="J19" s="18"/>
      <c r="K19" s="11" t="s">
        <v>38</v>
      </c>
      <c r="L19" s="24" t="s">
        <v>59</v>
      </c>
    </row>
    <row r="20" spans="2:12" x14ac:dyDescent="0.3">
      <c r="B20" s="36">
        <v>14</v>
      </c>
      <c r="C20" s="37" t="s">
        <v>43</v>
      </c>
      <c r="D20" s="38"/>
      <c r="E20" s="39"/>
      <c r="F20" s="39"/>
      <c r="G20" s="45"/>
      <c r="H20" s="40"/>
      <c r="I20" s="41"/>
      <c r="J20" s="39"/>
      <c r="K20" s="42"/>
      <c r="L20" s="44"/>
    </row>
    <row r="21" spans="2:12" ht="37.5" x14ac:dyDescent="0.3">
      <c r="B21" s="6"/>
      <c r="C21" s="7" t="s">
        <v>41</v>
      </c>
      <c r="D21" s="8">
        <v>141660</v>
      </c>
      <c r="E21" s="18"/>
      <c r="F21" s="18"/>
      <c r="G21" s="20">
        <v>141660</v>
      </c>
      <c r="H21" s="10">
        <v>100</v>
      </c>
      <c r="I21" s="9">
        <f>D21-G21</f>
        <v>0</v>
      </c>
      <c r="J21" s="18"/>
      <c r="K21" s="11" t="s">
        <v>38</v>
      </c>
      <c r="L21" s="24" t="s">
        <v>41</v>
      </c>
    </row>
    <row r="22" spans="2:12" ht="56.25" x14ac:dyDescent="0.3">
      <c r="B22" s="6"/>
      <c r="C22" s="7" t="s">
        <v>53</v>
      </c>
      <c r="D22" s="8">
        <v>10074000</v>
      </c>
      <c r="E22" s="20">
        <v>10074000</v>
      </c>
      <c r="F22" s="21" t="s">
        <v>66</v>
      </c>
      <c r="G22" s="25"/>
      <c r="H22" s="10">
        <v>0</v>
      </c>
      <c r="I22" s="9">
        <f>D22-G22</f>
        <v>10074000</v>
      </c>
      <c r="J22" s="18"/>
      <c r="K22" s="11" t="s">
        <v>38</v>
      </c>
      <c r="L22" s="24" t="s">
        <v>25</v>
      </c>
    </row>
    <row r="23" spans="2:12" ht="37.5" x14ac:dyDescent="0.3">
      <c r="B23" s="36">
        <v>15</v>
      </c>
      <c r="C23" s="37" t="s">
        <v>44</v>
      </c>
      <c r="D23" s="38"/>
      <c r="E23" s="39"/>
      <c r="F23" s="39"/>
      <c r="G23" s="39"/>
      <c r="H23" s="40"/>
      <c r="I23" s="41"/>
      <c r="J23" s="39"/>
      <c r="K23" s="42"/>
      <c r="L23" s="44"/>
    </row>
    <row r="24" spans="2:12" ht="37.5" x14ac:dyDescent="0.3">
      <c r="B24" s="6"/>
      <c r="C24" s="7" t="s">
        <v>41</v>
      </c>
      <c r="D24" s="8">
        <v>60790</v>
      </c>
      <c r="E24" s="18"/>
      <c r="F24" s="18"/>
      <c r="G24" s="18"/>
      <c r="H24" s="10">
        <v>0</v>
      </c>
      <c r="I24" s="9">
        <f t="shared" si="2"/>
        <v>60790</v>
      </c>
      <c r="J24" s="18"/>
      <c r="K24" s="11" t="s">
        <v>38</v>
      </c>
      <c r="L24" s="24" t="s">
        <v>41</v>
      </c>
    </row>
    <row r="25" spans="2:12" ht="37.5" x14ac:dyDescent="0.3">
      <c r="B25" s="6"/>
      <c r="C25" s="7" t="s">
        <v>54</v>
      </c>
      <c r="D25" s="8">
        <v>1900000</v>
      </c>
      <c r="E25" s="18"/>
      <c r="F25" s="18"/>
      <c r="G25" s="18"/>
      <c r="H25" s="10">
        <v>0</v>
      </c>
      <c r="I25" s="9">
        <f t="shared" si="2"/>
        <v>1900000</v>
      </c>
      <c r="J25" s="18"/>
      <c r="K25" s="11" t="s">
        <v>38</v>
      </c>
      <c r="L25" s="24" t="s">
        <v>25</v>
      </c>
    </row>
    <row r="26" spans="2:12" x14ac:dyDescent="0.3">
      <c r="B26" s="36">
        <v>16</v>
      </c>
      <c r="C26" s="37" t="s">
        <v>45</v>
      </c>
      <c r="D26" s="38"/>
      <c r="E26" s="39"/>
      <c r="F26" s="39"/>
      <c r="G26" s="39"/>
      <c r="H26" s="40"/>
      <c r="I26" s="41"/>
      <c r="J26" s="39"/>
      <c r="K26" s="42"/>
      <c r="L26" s="44"/>
    </row>
    <row r="27" spans="2:12" ht="37.5" x14ac:dyDescent="0.3">
      <c r="B27" s="6"/>
      <c r="C27" s="7" t="s">
        <v>41</v>
      </c>
      <c r="D27" s="8">
        <v>602400</v>
      </c>
      <c r="E27" s="18"/>
      <c r="F27" s="18"/>
      <c r="G27" s="18"/>
      <c r="H27" s="10"/>
      <c r="I27" s="9">
        <f t="shared" si="2"/>
        <v>602400</v>
      </c>
      <c r="J27" s="18"/>
      <c r="K27" s="11" t="s">
        <v>38</v>
      </c>
      <c r="L27" s="24" t="s">
        <v>41</v>
      </c>
    </row>
    <row r="28" spans="2:12" ht="37.5" x14ac:dyDescent="0.3">
      <c r="B28" s="6"/>
      <c r="C28" s="7" t="s">
        <v>55</v>
      </c>
      <c r="D28" s="8">
        <v>1800000</v>
      </c>
      <c r="E28" s="20">
        <v>1782000</v>
      </c>
      <c r="F28" s="22" t="s">
        <v>67</v>
      </c>
      <c r="G28" s="18"/>
      <c r="H28" s="10"/>
      <c r="I28" s="9">
        <f t="shared" si="2"/>
        <v>1800000</v>
      </c>
      <c r="J28" s="18"/>
      <c r="K28" s="11" t="s">
        <v>38</v>
      </c>
      <c r="L28" s="24" t="s">
        <v>25</v>
      </c>
    </row>
    <row r="29" spans="2:12" x14ac:dyDescent="0.3">
      <c r="B29" s="26"/>
      <c r="C29" s="27" t="s">
        <v>46</v>
      </c>
      <c r="D29" s="28">
        <f>SUM(D4:D28)</f>
        <v>239624900</v>
      </c>
      <c r="E29" s="28">
        <f>SUM(E4:E26)</f>
        <v>181851000</v>
      </c>
      <c r="F29" s="29"/>
      <c r="G29" s="28">
        <f>SUM(G4:G28)</f>
        <v>65565710</v>
      </c>
      <c r="H29" s="10">
        <f t="shared" si="0"/>
        <v>27.361810062309885</v>
      </c>
      <c r="I29" s="28">
        <f>SUM(I4:I18)</f>
        <v>159622000</v>
      </c>
      <c r="J29" s="28">
        <f>SUM(J4:J26)</f>
        <v>39943100</v>
      </c>
      <c r="K29" s="30"/>
      <c r="L29" s="31"/>
    </row>
    <row r="30" spans="2:12" x14ac:dyDescent="0.3">
      <c r="G30" s="46"/>
      <c r="K30" s="47">
        <v>241456</v>
      </c>
    </row>
    <row r="31" spans="2:12" x14ac:dyDescent="0.3">
      <c r="C31" s="48">
        <f>G29</f>
        <v>65565710</v>
      </c>
      <c r="G31" s="48">
        <f>'[1]จังหวัดชลบุรี (2)'!$H$71</f>
        <v>62278847.900000006</v>
      </c>
      <c r="J31" s="48">
        <f>J5+J6+J7+J8+J9+J10+J11</f>
        <v>38323100</v>
      </c>
    </row>
    <row r="32" spans="2:12" x14ac:dyDescent="0.3">
      <c r="C32" s="33">
        <f>'[1]จังหวัดชลบุรี (2)'!$H$71</f>
        <v>62278847.900000006</v>
      </c>
      <c r="G32" s="48">
        <f>SUM(G29:G31)</f>
        <v>127844557.90000001</v>
      </c>
    </row>
    <row r="33" spans="3:3" x14ac:dyDescent="0.3">
      <c r="C33" s="48">
        <f>SUM(C31:C32)</f>
        <v>127844557.90000001</v>
      </c>
    </row>
    <row r="34" spans="3:3" x14ac:dyDescent="0.3">
      <c r="C34" s="53">
        <v>109620308.36</v>
      </c>
    </row>
    <row r="35" spans="3:3" x14ac:dyDescent="0.3">
      <c r="C35" s="48">
        <f>C33-C34</f>
        <v>18224249.540000007</v>
      </c>
    </row>
  </sheetData>
  <autoFilter ref="K1:K4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7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</sheetPr>
  <dimension ref="A1:L50"/>
  <sheetViews>
    <sheetView topLeftCell="B37" zoomScale="90" zoomScaleNormal="90" zoomScaleSheetLayoutView="85" workbookViewId="0">
      <selection activeCell="E47" sqref="E47"/>
    </sheetView>
  </sheetViews>
  <sheetFormatPr defaultRowHeight="20.25" x14ac:dyDescent="0.3"/>
  <cols>
    <col min="1" max="1" width="9.140625" style="17" hidden="1" customWidth="1"/>
    <col min="2" max="2" width="5.7109375" style="32" customWidth="1"/>
    <col min="3" max="3" width="36" style="33" customWidth="1"/>
    <col min="4" max="4" width="20.42578125" style="33" customWidth="1"/>
    <col min="5" max="6" width="15" style="33" customWidth="1"/>
    <col min="7" max="7" width="16.7109375" style="33" customWidth="1"/>
    <col min="8" max="8" width="9.28515625" style="33" customWidth="1"/>
    <col min="9" max="9" width="16.7109375" style="34" customWidth="1"/>
    <col min="10" max="10" width="14.5703125" style="33" customWidth="1"/>
    <col min="11" max="11" width="15.140625" style="35" customWidth="1"/>
    <col min="12" max="12" width="15.28515625" style="17" customWidth="1"/>
    <col min="13" max="16384" width="9.140625" style="17"/>
  </cols>
  <sheetData>
    <row r="1" spans="2:12" s="1" customFormat="1" ht="20.25" customHeight="1" x14ac:dyDescent="0.2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2" s="1" customFormat="1" ht="20.25" customHeight="1" x14ac:dyDescent="0.2">
      <c r="B2" s="85" t="s">
        <v>103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2" s="1" customFormat="1" ht="60.75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2" s="1" customFormat="1" ht="75" x14ac:dyDescent="0.2">
      <c r="B4" s="6">
        <v>1</v>
      </c>
      <c r="C4" s="7" t="s">
        <v>12</v>
      </c>
      <c r="D4" s="8">
        <f>8820000-1570000</f>
        <v>7250000</v>
      </c>
      <c r="E4" s="9">
        <v>7250000</v>
      </c>
      <c r="F4" s="9" t="s">
        <v>60</v>
      </c>
      <c r="G4" s="9">
        <v>7250000</v>
      </c>
      <c r="H4" s="10">
        <f>G4*100/D4</f>
        <v>100</v>
      </c>
      <c r="I4" s="9">
        <f>D4-G4</f>
        <v>0</v>
      </c>
      <c r="J4" s="9">
        <v>1570000</v>
      </c>
      <c r="K4" s="11" t="s">
        <v>13</v>
      </c>
      <c r="L4" s="12" t="s">
        <v>59</v>
      </c>
    </row>
    <row r="5" spans="2:12" ht="93.75" x14ac:dyDescent="0.3">
      <c r="B5" s="13">
        <v>2</v>
      </c>
      <c r="C5" s="7" t="s">
        <v>15</v>
      </c>
      <c r="D5" s="8">
        <f>39200000-7408000-2000000</f>
        <v>29792000</v>
      </c>
      <c r="E5" s="16">
        <v>29792000</v>
      </c>
      <c r="F5" s="9" t="s">
        <v>61</v>
      </c>
      <c r="G5" s="16">
        <v>29792000</v>
      </c>
      <c r="H5" s="10">
        <f t="shared" ref="H5:H18" si="0">G5*100/D5</f>
        <v>100</v>
      </c>
      <c r="I5" s="9">
        <f>D5-G5</f>
        <v>0</v>
      </c>
      <c r="J5" s="16">
        <f>D5-E5</f>
        <v>0</v>
      </c>
      <c r="K5" s="15" t="s">
        <v>16</v>
      </c>
      <c r="L5" s="12" t="s">
        <v>59</v>
      </c>
    </row>
    <row r="6" spans="2:12" ht="93.75" x14ac:dyDescent="0.3">
      <c r="B6" s="13">
        <v>3</v>
      </c>
      <c r="C6" s="7" t="s">
        <v>17</v>
      </c>
      <c r="D6" s="8">
        <f>19110000-592000-4074000</f>
        <v>14444000</v>
      </c>
      <c r="E6" s="20">
        <v>14444000</v>
      </c>
      <c r="F6" s="21" t="s">
        <v>62</v>
      </c>
      <c r="G6" s="20">
        <v>14444000</v>
      </c>
      <c r="H6" s="10">
        <f t="shared" si="0"/>
        <v>100</v>
      </c>
      <c r="I6" s="9">
        <f>D6-G6</f>
        <v>0</v>
      </c>
      <c r="J6" s="16">
        <f t="shared" ref="J6:J12" si="1">D6-E6</f>
        <v>0</v>
      </c>
      <c r="K6" s="11" t="s">
        <v>16</v>
      </c>
      <c r="L6" s="12" t="s">
        <v>59</v>
      </c>
    </row>
    <row r="7" spans="2:12" ht="93.75" x14ac:dyDescent="0.3">
      <c r="B7" s="6">
        <v>4</v>
      </c>
      <c r="C7" s="7" t="s">
        <v>18</v>
      </c>
      <c r="D7" s="8">
        <f>33593400-9793400</f>
        <v>23800000</v>
      </c>
      <c r="E7" s="20">
        <v>23800000</v>
      </c>
      <c r="F7" s="21" t="s">
        <v>49</v>
      </c>
      <c r="G7" s="20">
        <v>23800000</v>
      </c>
      <c r="H7" s="10">
        <f t="shared" si="0"/>
        <v>100</v>
      </c>
      <c r="I7" s="9">
        <f t="shared" ref="I7:I37" si="2">D7-G7</f>
        <v>0</v>
      </c>
      <c r="J7" s="16">
        <f>D7-E7</f>
        <v>0</v>
      </c>
      <c r="K7" s="11" t="s">
        <v>16</v>
      </c>
      <c r="L7" s="19" t="s">
        <v>59</v>
      </c>
    </row>
    <row r="8" spans="2:12" ht="93.75" x14ac:dyDescent="0.3">
      <c r="B8" s="13">
        <v>5</v>
      </c>
      <c r="C8" s="7" t="s">
        <v>20</v>
      </c>
      <c r="D8" s="8">
        <f>34151000-6132600-2898400</f>
        <v>25120000</v>
      </c>
      <c r="E8" s="20">
        <v>25120000</v>
      </c>
      <c r="F8" s="21" t="s">
        <v>50</v>
      </c>
      <c r="G8" s="20">
        <v>24613706.039999999</v>
      </c>
      <c r="H8" s="10">
        <f>G8*100/D8</f>
        <v>97.984498566878983</v>
      </c>
      <c r="I8" s="9">
        <f t="shared" si="2"/>
        <v>506293.96000000089</v>
      </c>
      <c r="J8" s="16">
        <f t="shared" si="1"/>
        <v>0</v>
      </c>
      <c r="K8" s="11" t="s">
        <v>16</v>
      </c>
      <c r="L8" s="19" t="s">
        <v>59</v>
      </c>
    </row>
    <row r="9" spans="2:12" ht="75" x14ac:dyDescent="0.3">
      <c r="B9" s="13">
        <v>6</v>
      </c>
      <c r="C9" s="7" t="s">
        <v>22</v>
      </c>
      <c r="D9" s="8">
        <f>9800000-2310000</f>
        <v>7490000</v>
      </c>
      <c r="E9" s="20">
        <v>7490000</v>
      </c>
      <c r="F9" s="21" t="s">
        <v>23</v>
      </c>
      <c r="G9" s="20">
        <v>7490000</v>
      </c>
      <c r="H9" s="10">
        <f t="shared" si="0"/>
        <v>100</v>
      </c>
      <c r="I9" s="9">
        <f t="shared" si="2"/>
        <v>0</v>
      </c>
      <c r="J9" s="16">
        <f t="shared" si="1"/>
        <v>0</v>
      </c>
      <c r="K9" s="11" t="s">
        <v>24</v>
      </c>
      <c r="L9" s="19" t="s">
        <v>59</v>
      </c>
    </row>
    <row r="10" spans="2:12" ht="75" x14ac:dyDescent="0.3">
      <c r="B10" s="6">
        <v>7</v>
      </c>
      <c r="C10" s="7" t="s">
        <v>26</v>
      </c>
      <c r="D10" s="8">
        <f>13244700-20100</f>
        <v>13224600</v>
      </c>
      <c r="E10" s="16">
        <v>13200000</v>
      </c>
      <c r="F10" s="21" t="s">
        <v>27</v>
      </c>
      <c r="G10" s="20">
        <v>13200000</v>
      </c>
      <c r="H10" s="10">
        <f t="shared" si="0"/>
        <v>99.813983031622882</v>
      </c>
      <c r="I10" s="9">
        <f t="shared" si="2"/>
        <v>24600</v>
      </c>
      <c r="J10" s="16">
        <f t="shared" si="1"/>
        <v>24600</v>
      </c>
      <c r="K10" s="11" t="s">
        <v>28</v>
      </c>
      <c r="L10" s="19" t="s">
        <v>59</v>
      </c>
    </row>
    <row r="11" spans="2:12" ht="56.25" x14ac:dyDescent="0.3">
      <c r="B11" s="13">
        <v>8</v>
      </c>
      <c r="C11" s="7" t="s">
        <v>29</v>
      </c>
      <c r="D11" s="8">
        <f>28371000-1442200-758900-868900</f>
        <v>25301000</v>
      </c>
      <c r="E11" s="20">
        <v>25301000</v>
      </c>
      <c r="F11" s="21" t="s">
        <v>63</v>
      </c>
      <c r="G11" s="20">
        <v>25301000</v>
      </c>
      <c r="H11" s="10">
        <f t="shared" si="0"/>
        <v>100</v>
      </c>
      <c r="I11" s="9">
        <f t="shared" si="2"/>
        <v>0</v>
      </c>
      <c r="J11" s="16">
        <f t="shared" si="1"/>
        <v>0</v>
      </c>
      <c r="K11" s="11" t="s">
        <v>30</v>
      </c>
      <c r="L11" s="19" t="s">
        <v>59</v>
      </c>
    </row>
    <row r="12" spans="2:12" ht="37.5" x14ac:dyDescent="0.3">
      <c r="B12" s="6">
        <v>9</v>
      </c>
      <c r="C12" s="7" t="s">
        <v>31</v>
      </c>
      <c r="D12" s="8">
        <f>9900000-50000</f>
        <v>9850000</v>
      </c>
      <c r="E12" s="20">
        <v>9850000</v>
      </c>
      <c r="F12" s="22" t="s">
        <v>32</v>
      </c>
      <c r="G12" s="20">
        <v>9850000</v>
      </c>
      <c r="H12" s="10">
        <f>G12*100/D12</f>
        <v>100</v>
      </c>
      <c r="I12" s="9">
        <f>D12-G12</f>
        <v>0</v>
      </c>
      <c r="J12" s="16">
        <f t="shared" si="1"/>
        <v>0</v>
      </c>
      <c r="K12" s="11" t="s">
        <v>30</v>
      </c>
      <c r="L12" s="19" t="s">
        <v>59</v>
      </c>
    </row>
    <row r="13" spans="2:12" ht="93.75" x14ac:dyDescent="0.3">
      <c r="B13" s="13">
        <v>10</v>
      </c>
      <c r="C13" s="7" t="s">
        <v>33</v>
      </c>
      <c r="D13" s="8">
        <v>12000000</v>
      </c>
      <c r="E13" s="20">
        <v>11930000</v>
      </c>
      <c r="F13" s="21" t="s">
        <v>64</v>
      </c>
      <c r="G13" s="20">
        <v>11930000</v>
      </c>
      <c r="H13" s="10">
        <f t="shared" si="0"/>
        <v>99.416666666666671</v>
      </c>
      <c r="I13" s="9">
        <f>D13-G13</f>
        <v>70000</v>
      </c>
      <c r="J13" s="20">
        <f>D13-E13</f>
        <v>70000</v>
      </c>
      <c r="K13" s="11" t="s">
        <v>34</v>
      </c>
      <c r="L13" s="19" t="s">
        <v>59</v>
      </c>
    </row>
    <row r="14" spans="2:12" ht="37.5" x14ac:dyDescent="0.3">
      <c r="B14" s="6"/>
      <c r="C14" s="7" t="s">
        <v>36</v>
      </c>
      <c r="D14" s="8"/>
      <c r="E14" s="18"/>
      <c r="F14" s="18"/>
      <c r="G14" s="18"/>
      <c r="H14" s="10"/>
      <c r="I14" s="9"/>
      <c r="J14" s="18"/>
      <c r="K14" s="11"/>
      <c r="L14" s="56"/>
    </row>
    <row r="15" spans="2:12" ht="37.5" x14ac:dyDescent="0.3">
      <c r="B15" s="6">
        <v>11</v>
      </c>
      <c r="C15" s="7" t="s">
        <v>51</v>
      </c>
      <c r="D15" s="8"/>
      <c r="E15" s="18"/>
      <c r="F15" s="18"/>
      <c r="G15" s="18"/>
      <c r="H15" s="10"/>
      <c r="I15" s="9"/>
      <c r="J15" s="18"/>
      <c r="K15" s="11"/>
      <c r="L15" s="19"/>
    </row>
    <row r="16" spans="2:12" ht="37.5" x14ac:dyDescent="0.3">
      <c r="B16" s="6"/>
      <c r="C16" s="7" t="s">
        <v>41</v>
      </c>
      <c r="D16" s="8">
        <v>6351900</v>
      </c>
      <c r="E16" s="14"/>
      <c r="F16" s="18"/>
      <c r="G16" s="20">
        <v>6351900</v>
      </c>
      <c r="H16" s="10">
        <f t="shared" si="0"/>
        <v>100</v>
      </c>
      <c r="I16" s="9">
        <f>D16-G16</f>
        <v>0</v>
      </c>
      <c r="J16" s="18"/>
      <c r="K16" s="11" t="s">
        <v>38</v>
      </c>
      <c r="L16" s="24" t="s">
        <v>59</v>
      </c>
    </row>
    <row r="17" spans="2:12" ht="56.25" x14ac:dyDescent="0.3">
      <c r="B17" s="6"/>
      <c r="C17" s="7" t="s">
        <v>52</v>
      </c>
      <c r="D17" s="8">
        <v>3600000</v>
      </c>
      <c r="E17" s="20">
        <v>3600000</v>
      </c>
      <c r="F17" s="21" t="s">
        <v>65</v>
      </c>
      <c r="G17" s="20">
        <v>3420000</v>
      </c>
      <c r="H17" s="10">
        <f t="shared" si="0"/>
        <v>95</v>
      </c>
      <c r="I17" s="9">
        <f>D17-G17</f>
        <v>180000</v>
      </c>
      <c r="J17" s="57">
        <f>D17-E17</f>
        <v>0</v>
      </c>
      <c r="K17" s="11" t="s">
        <v>38</v>
      </c>
      <c r="L17" s="24" t="s">
        <v>59</v>
      </c>
    </row>
    <row r="18" spans="2:12" ht="37.5" x14ac:dyDescent="0.3">
      <c r="B18" s="6">
        <v>12</v>
      </c>
      <c r="C18" s="7" t="s">
        <v>40</v>
      </c>
      <c r="D18" s="8">
        <v>3842250</v>
      </c>
      <c r="E18" s="18"/>
      <c r="F18" s="18"/>
      <c r="G18" s="20">
        <v>3842250</v>
      </c>
      <c r="H18" s="10">
        <f t="shared" si="0"/>
        <v>100</v>
      </c>
      <c r="I18" s="9">
        <f t="shared" si="2"/>
        <v>0</v>
      </c>
      <c r="J18" s="18"/>
      <c r="K18" s="11" t="s">
        <v>38</v>
      </c>
      <c r="L18" s="24" t="s">
        <v>59</v>
      </c>
    </row>
    <row r="19" spans="2:12" ht="37.5" x14ac:dyDescent="0.3">
      <c r="B19" s="6">
        <v>13</v>
      </c>
      <c r="C19" s="7" t="s">
        <v>42</v>
      </c>
      <c r="D19" s="8">
        <v>3061800</v>
      </c>
      <c r="E19" s="18"/>
      <c r="F19" s="18"/>
      <c r="G19" s="20">
        <v>3058800</v>
      </c>
      <c r="H19" s="10">
        <f>G19*100/D19</f>
        <v>99.902018420536933</v>
      </c>
      <c r="I19" s="9">
        <f t="shared" si="2"/>
        <v>3000</v>
      </c>
      <c r="J19" s="18"/>
      <c r="K19" s="11" t="s">
        <v>38</v>
      </c>
      <c r="L19" s="19" t="s">
        <v>59</v>
      </c>
    </row>
    <row r="20" spans="2:12" x14ac:dyDescent="0.3">
      <c r="B20" s="6">
        <v>14</v>
      </c>
      <c r="C20" s="7" t="s">
        <v>43</v>
      </c>
      <c r="D20" s="8"/>
      <c r="E20" s="18"/>
      <c r="F20" s="18"/>
      <c r="G20" s="25"/>
      <c r="H20" s="10"/>
      <c r="I20" s="9"/>
      <c r="J20" s="18"/>
      <c r="K20" s="11"/>
      <c r="L20" s="19"/>
    </row>
    <row r="21" spans="2:12" ht="37.5" x14ac:dyDescent="0.3">
      <c r="B21" s="6"/>
      <c r="C21" s="7" t="s">
        <v>41</v>
      </c>
      <c r="D21" s="8">
        <v>141660</v>
      </c>
      <c r="E21" s="18"/>
      <c r="F21" s="18"/>
      <c r="G21" s="20">
        <v>141660</v>
      </c>
      <c r="H21" s="10">
        <f>G21*100/D21</f>
        <v>100</v>
      </c>
      <c r="I21" s="9">
        <f>D21-G21</f>
        <v>0</v>
      </c>
      <c r="J21" s="18"/>
      <c r="K21" s="11" t="s">
        <v>38</v>
      </c>
      <c r="L21" s="19" t="s">
        <v>59</v>
      </c>
    </row>
    <row r="22" spans="2:12" ht="37.5" x14ac:dyDescent="0.3">
      <c r="B22" s="6"/>
      <c r="C22" s="7" t="s">
        <v>53</v>
      </c>
      <c r="D22" s="8">
        <v>10074000</v>
      </c>
      <c r="E22" s="20">
        <v>10074000</v>
      </c>
      <c r="F22" s="58" t="s">
        <v>68</v>
      </c>
      <c r="G22" s="20">
        <v>9797241</v>
      </c>
      <c r="H22" s="10">
        <f>G22*100/D22</f>
        <v>97.2527397260274</v>
      </c>
      <c r="I22" s="9">
        <f>D22-G22</f>
        <v>276759</v>
      </c>
      <c r="J22" s="57">
        <f>D22-E22</f>
        <v>0</v>
      </c>
      <c r="K22" s="11" t="s">
        <v>38</v>
      </c>
      <c r="L22" s="19" t="s">
        <v>59</v>
      </c>
    </row>
    <row r="23" spans="2:12" ht="37.5" x14ac:dyDescent="0.3">
      <c r="B23" s="6">
        <v>15</v>
      </c>
      <c r="C23" s="7" t="s">
        <v>44</v>
      </c>
      <c r="D23" s="8"/>
      <c r="E23" s="18"/>
      <c r="F23" s="18"/>
      <c r="G23" s="18"/>
      <c r="H23" s="10"/>
      <c r="I23" s="9"/>
      <c r="J23" s="18"/>
      <c r="K23" s="11"/>
      <c r="L23" s="19"/>
    </row>
    <row r="24" spans="2:12" ht="37.5" x14ac:dyDescent="0.3">
      <c r="B24" s="6"/>
      <c r="C24" s="7" t="s">
        <v>41</v>
      </c>
      <c r="D24" s="8">
        <v>60790</v>
      </c>
      <c r="E24" s="18"/>
      <c r="F24" s="18"/>
      <c r="G24" s="59">
        <v>60790</v>
      </c>
      <c r="H24" s="10">
        <v>0</v>
      </c>
      <c r="I24" s="9">
        <f t="shared" si="2"/>
        <v>0</v>
      </c>
      <c r="J24" s="18"/>
      <c r="K24" s="11" t="s">
        <v>38</v>
      </c>
      <c r="L24" s="19" t="s">
        <v>59</v>
      </c>
    </row>
    <row r="25" spans="2:12" ht="56.25" x14ac:dyDescent="0.3">
      <c r="B25" s="6"/>
      <c r="C25" s="7" t="s">
        <v>54</v>
      </c>
      <c r="D25" s="8">
        <v>1900000</v>
      </c>
      <c r="E25" s="60">
        <v>1880000</v>
      </c>
      <c r="F25" s="21" t="s">
        <v>69</v>
      </c>
      <c r="G25" s="59">
        <v>1880000</v>
      </c>
      <c r="H25" s="10">
        <f>G25*100/D25</f>
        <v>98.94736842105263</v>
      </c>
      <c r="I25" s="9">
        <f t="shared" si="2"/>
        <v>20000</v>
      </c>
      <c r="J25" s="57">
        <f>D25-E25</f>
        <v>20000</v>
      </c>
      <c r="K25" s="11" t="s">
        <v>38</v>
      </c>
      <c r="L25" s="19" t="s">
        <v>25</v>
      </c>
    </row>
    <row r="26" spans="2:12" x14ac:dyDescent="0.3">
      <c r="B26" s="6">
        <v>16</v>
      </c>
      <c r="C26" s="7" t="s">
        <v>45</v>
      </c>
      <c r="D26" s="8"/>
      <c r="E26" s="18"/>
      <c r="F26" s="18"/>
      <c r="G26" s="18"/>
      <c r="H26" s="10"/>
      <c r="I26" s="9"/>
      <c r="J26" s="18"/>
      <c r="K26" s="11"/>
      <c r="L26" s="19"/>
    </row>
    <row r="27" spans="2:12" ht="37.5" x14ac:dyDescent="0.3">
      <c r="B27" s="6"/>
      <c r="C27" s="7" t="s">
        <v>41</v>
      </c>
      <c r="D27" s="8">
        <v>602400</v>
      </c>
      <c r="E27" s="18"/>
      <c r="F27" s="18"/>
      <c r="G27" s="20">
        <v>602400</v>
      </c>
      <c r="H27" s="10">
        <v>0</v>
      </c>
      <c r="I27" s="9">
        <f t="shared" si="2"/>
        <v>0</v>
      </c>
      <c r="J27" s="18"/>
      <c r="K27" s="11" t="s">
        <v>38</v>
      </c>
      <c r="L27" s="19" t="s">
        <v>41</v>
      </c>
    </row>
    <row r="28" spans="2:12" ht="37.5" x14ac:dyDescent="0.3">
      <c r="B28" s="6"/>
      <c r="C28" s="7" t="s">
        <v>55</v>
      </c>
      <c r="D28" s="8">
        <v>1800000</v>
      </c>
      <c r="E28" s="20">
        <v>1782000</v>
      </c>
      <c r="F28" s="22" t="s">
        <v>67</v>
      </c>
      <c r="G28" s="20">
        <v>1782000</v>
      </c>
      <c r="H28" s="10">
        <v>0</v>
      </c>
      <c r="I28" s="9">
        <f t="shared" si="2"/>
        <v>18000</v>
      </c>
      <c r="J28" s="57">
        <f>D28-E28</f>
        <v>18000</v>
      </c>
      <c r="K28" s="11" t="s">
        <v>38</v>
      </c>
      <c r="L28" s="19" t="s">
        <v>59</v>
      </c>
    </row>
    <row r="29" spans="2:12" x14ac:dyDescent="0.3">
      <c r="B29" s="61"/>
      <c r="C29" s="62" t="s">
        <v>70</v>
      </c>
      <c r="D29" s="63"/>
      <c r="E29" s="64"/>
      <c r="F29" s="65"/>
      <c r="G29" s="64"/>
      <c r="H29" s="66"/>
      <c r="I29" s="67"/>
      <c r="J29" s="68"/>
      <c r="K29" s="69"/>
      <c r="L29" s="70"/>
    </row>
    <row r="30" spans="2:12" ht="43.5" customHeight="1" x14ac:dyDescent="0.3">
      <c r="B30" s="6">
        <v>17</v>
      </c>
      <c r="C30" s="7" t="s">
        <v>71</v>
      </c>
      <c r="D30" s="8">
        <v>8000000</v>
      </c>
      <c r="E30" s="20">
        <v>7860000</v>
      </c>
      <c r="F30" s="21" t="s">
        <v>72</v>
      </c>
      <c r="G30" s="20">
        <v>7860000</v>
      </c>
      <c r="H30" s="10">
        <f>G30*100/D30</f>
        <v>98.25</v>
      </c>
      <c r="I30" s="9">
        <f t="shared" si="2"/>
        <v>140000</v>
      </c>
      <c r="J30" s="57">
        <f>D30-E30</f>
        <v>140000</v>
      </c>
      <c r="K30" s="11" t="s">
        <v>73</v>
      </c>
      <c r="L30" s="24" t="s">
        <v>59</v>
      </c>
    </row>
    <row r="31" spans="2:12" ht="56.25" x14ac:dyDescent="0.3">
      <c r="B31" s="6">
        <v>18</v>
      </c>
      <c r="C31" s="7" t="s">
        <v>74</v>
      </c>
      <c r="D31" s="8">
        <v>20000000</v>
      </c>
      <c r="E31" s="20"/>
      <c r="F31" s="22"/>
      <c r="G31" s="18"/>
      <c r="H31" s="10">
        <f t="shared" ref="H31:H37" si="3">G31*100/D31</f>
        <v>0</v>
      </c>
      <c r="I31" s="9">
        <f t="shared" si="2"/>
        <v>20000000</v>
      </c>
      <c r="J31" s="57"/>
      <c r="K31" s="11" t="s">
        <v>75</v>
      </c>
      <c r="L31" s="12" t="s">
        <v>76</v>
      </c>
    </row>
    <row r="32" spans="2:12" ht="56.25" x14ac:dyDescent="0.3">
      <c r="B32" s="6">
        <v>19</v>
      </c>
      <c r="C32" s="7" t="s">
        <v>77</v>
      </c>
      <c r="D32" s="8">
        <v>497500</v>
      </c>
      <c r="E32" s="20">
        <v>497500</v>
      </c>
      <c r="F32" s="21" t="s">
        <v>78</v>
      </c>
      <c r="G32" s="20">
        <v>497500</v>
      </c>
      <c r="H32" s="10">
        <f t="shared" si="3"/>
        <v>100</v>
      </c>
      <c r="I32" s="9">
        <f t="shared" si="2"/>
        <v>0</v>
      </c>
      <c r="J32" s="57"/>
      <c r="K32" s="11" t="s">
        <v>30</v>
      </c>
      <c r="L32" s="19" t="s">
        <v>59</v>
      </c>
    </row>
    <row r="33" spans="2:12" ht="56.25" x14ac:dyDescent="0.3">
      <c r="B33" s="6">
        <v>20</v>
      </c>
      <c r="C33" s="7" t="s">
        <v>79</v>
      </c>
      <c r="D33" s="8">
        <v>497500</v>
      </c>
      <c r="E33" s="20">
        <v>497500</v>
      </c>
      <c r="F33" s="21" t="s">
        <v>80</v>
      </c>
      <c r="G33" s="20">
        <v>497500</v>
      </c>
      <c r="H33" s="10">
        <f t="shared" si="3"/>
        <v>100</v>
      </c>
      <c r="I33" s="9">
        <f t="shared" si="2"/>
        <v>0</v>
      </c>
      <c r="J33" s="57"/>
      <c r="K33" s="11" t="s">
        <v>81</v>
      </c>
      <c r="L33" s="19" t="s">
        <v>59</v>
      </c>
    </row>
    <row r="34" spans="2:12" ht="56.25" x14ac:dyDescent="0.3">
      <c r="B34" s="6">
        <v>21</v>
      </c>
      <c r="C34" s="7" t="s">
        <v>82</v>
      </c>
      <c r="D34" s="8">
        <v>497500</v>
      </c>
      <c r="E34" s="20">
        <v>497500</v>
      </c>
      <c r="F34" s="21" t="s">
        <v>83</v>
      </c>
      <c r="G34" s="20">
        <v>497500</v>
      </c>
      <c r="H34" s="10">
        <f t="shared" si="3"/>
        <v>100</v>
      </c>
      <c r="I34" s="9">
        <f t="shared" si="2"/>
        <v>0</v>
      </c>
      <c r="J34" s="57"/>
      <c r="K34" s="11" t="s">
        <v>28</v>
      </c>
      <c r="L34" s="19" t="s">
        <v>59</v>
      </c>
    </row>
    <row r="35" spans="2:12" ht="56.25" x14ac:dyDescent="0.3">
      <c r="B35" s="61">
        <v>22</v>
      </c>
      <c r="C35" s="71" t="s">
        <v>84</v>
      </c>
      <c r="D35" s="63">
        <v>4767000</v>
      </c>
      <c r="E35" s="64">
        <v>4050000</v>
      </c>
      <c r="F35" s="72" t="s">
        <v>85</v>
      </c>
      <c r="G35" s="64"/>
      <c r="H35" s="66">
        <f t="shared" si="3"/>
        <v>0</v>
      </c>
      <c r="I35" s="67">
        <f t="shared" si="2"/>
        <v>4767000</v>
      </c>
      <c r="J35" s="68">
        <f>D35-E35</f>
        <v>717000</v>
      </c>
      <c r="K35" s="69" t="s">
        <v>24</v>
      </c>
      <c r="L35" s="73" t="s">
        <v>86</v>
      </c>
    </row>
    <row r="36" spans="2:12" ht="56.25" x14ac:dyDescent="0.3">
      <c r="B36" s="6">
        <v>23</v>
      </c>
      <c r="C36" s="7" t="s">
        <v>87</v>
      </c>
      <c r="D36" s="8">
        <f>2391100+758900</f>
        <v>3150000</v>
      </c>
      <c r="E36" s="20">
        <v>2888000</v>
      </c>
      <c r="F36" s="21" t="s">
        <v>88</v>
      </c>
      <c r="G36" s="20">
        <v>2888000</v>
      </c>
      <c r="H36" s="10">
        <f t="shared" si="3"/>
        <v>91.682539682539684</v>
      </c>
      <c r="I36" s="9">
        <f t="shared" si="2"/>
        <v>262000</v>
      </c>
      <c r="J36" s="57">
        <f t="shared" ref="J36:J37" si="4">D36-E36</f>
        <v>262000</v>
      </c>
      <c r="K36" s="11" t="s">
        <v>89</v>
      </c>
      <c r="L36" s="19" t="s">
        <v>59</v>
      </c>
    </row>
    <row r="37" spans="2:12" ht="56.25" x14ac:dyDescent="0.3">
      <c r="B37" s="6">
        <v>24</v>
      </c>
      <c r="C37" s="7" t="s">
        <v>90</v>
      </c>
      <c r="D37" s="8">
        <v>2509000</v>
      </c>
      <c r="E37" s="20">
        <v>1670000</v>
      </c>
      <c r="F37" s="21" t="s">
        <v>91</v>
      </c>
      <c r="G37" s="20">
        <v>1670000</v>
      </c>
      <c r="H37" s="10">
        <f t="shared" si="3"/>
        <v>66.560382622558791</v>
      </c>
      <c r="I37" s="9">
        <f t="shared" si="2"/>
        <v>839000</v>
      </c>
      <c r="J37" s="57">
        <f t="shared" si="4"/>
        <v>839000</v>
      </c>
      <c r="K37" s="11" t="s">
        <v>24</v>
      </c>
      <c r="L37" s="19" t="s">
        <v>59</v>
      </c>
    </row>
    <row r="38" spans="2:12" x14ac:dyDescent="0.3">
      <c r="B38" s="26"/>
      <c r="C38" s="27" t="s">
        <v>92</v>
      </c>
      <c r="D38" s="28">
        <f>SUM(D4:D37)</f>
        <v>239624900</v>
      </c>
      <c r="E38" s="28">
        <f>SUM(E4:E26)</f>
        <v>183731000</v>
      </c>
      <c r="F38" s="29"/>
      <c r="G38" s="28">
        <f>SUM(G4:G37)</f>
        <v>212518247.03999999</v>
      </c>
      <c r="H38" s="10">
        <f>G38*100/D38</f>
        <v>88.687881367921278</v>
      </c>
      <c r="I38" s="28">
        <f>SUM(I4:I37)</f>
        <v>27106652.960000001</v>
      </c>
      <c r="J38" s="28">
        <f>SUM(J4:J37)</f>
        <v>3660600</v>
      </c>
      <c r="K38" s="30"/>
      <c r="L38" s="31"/>
    </row>
    <row r="39" spans="2:12" x14ac:dyDescent="0.3">
      <c r="G39" s="74"/>
      <c r="J39" s="48"/>
      <c r="K39" s="47"/>
    </row>
    <row r="40" spans="2:12" x14ac:dyDescent="0.3">
      <c r="C40" s="75"/>
      <c r="D40" s="75"/>
      <c r="E40" s="76"/>
      <c r="F40" s="76"/>
      <c r="G40" s="77"/>
      <c r="H40" s="78"/>
      <c r="I40" s="79"/>
      <c r="J40" s="80" t="s">
        <v>93</v>
      </c>
    </row>
    <row r="41" spans="2:12" x14ac:dyDescent="0.3">
      <c r="C41" s="75"/>
      <c r="D41" s="76"/>
      <c r="E41" s="76"/>
      <c r="F41" s="76"/>
      <c r="G41" s="75"/>
      <c r="H41" s="78"/>
      <c r="I41" s="79"/>
      <c r="J41" s="78"/>
    </row>
    <row r="42" spans="2:12" x14ac:dyDescent="0.3">
      <c r="C42" s="77"/>
      <c r="D42" s="76"/>
      <c r="E42" s="76"/>
      <c r="F42" s="76"/>
      <c r="G42" s="75"/>
      <c r="H42" s="78"/>
      <c r="I42" s="79"/>
      <c r="J42" s="78"/>
    </row>
    <row r="43" spans="2:12" x14ac:dyDescent="0.3">
      <c r="C43" s="81"/>
      <c r="D43" s="76"/>
      <c r="E43" s="76"/>
      <c r="F43" s="76"/>
      <c r="G43" s="78"/>
      <c r="H43" s="78"/>
      <c r="I43" s="79"/>
      <c r="J43" s="78"/>
    </row>
    <row r="44" spans="2:12" x14ac:dyDescent="0.3">
      <c r="C44" s="75"/>
      <c r="D44" s="76"/>
      <c r="E44" s="76"/>
      <c r="F44" s="76"/>
      <c r="G44" s="78"/>
      <c r="H44" s="78"/>
      <c r="I44" s="79"/>
      <c r="J44" s="78"/>
    </row>
    <row r="45" spans="2:12" x14ac:dyDescent="0.3">
      <c r="C45" s="76"/>
      <c r="D45" s="76"/>
      <c r="E45" s="76"/>
      <c r="F45" s="76"/>
    </row>
    <row r="46" spans="2:12" x14ac:dyDescent="0.3">
      <c r="C46" s="76"/>
      <c r="D46" s="76"/>
      <c r="E46" s="76"/>
      <c r="F46" s="76"/>
    </row>
    <row r="50" spans="4:4" x14ac:dyDescent="0.3">
      <c r="D50" s="46"/>
    </row>
  </sheetData>
  <autoFilter ref="L1:L46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75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39"/>
  <sheetViews>
    <sheetView topLeftCell="B28" zoomScale="90" zoomScaleNormal="90" zoomScaleSheetLayoutView="85" workbookViewId="0">
      <selection activeCell="M1" sqref="M1:M1048576"/>
    </sheetView>
  </sheetViews>
  <sheetFormatPr defaultRowHeight="20.25" x14ac:dyDescent="0.3"/>
  <cols>
    <col min="1" max="1" width="9.140625" style="17" hidden="1" customWidth="1"/>
    <col min="2" max="2" width="5.7109375" style="32" customWidth="1"/>
    <col min="3" max="3" width="36" style="33" customWidth="1"/>
    <col min="4" max="4" width="15.28515625" style="33" customWidth="1"/>
    <col min="5" max="6" width="15" style="33" customWidth="1"/>
    <col min="7" max="7" width="14.42578125" style="33" customWidth="1"/>
    <col min="8" max="8" width="9.28515625" style="33" customWidth="1"/>
    <col min="9" max="9" width="16.7109375" style="34" customWidth="1"/>
    <col min="10" max="10" width="14.5703125" style="33" customWidth="1"/>
    <col min="11" max="11" width="15.140625" style="35" customWidth="1"/>
    <col min="12" max="12" width="15.28515625" style="17" customWidth="1"/>
    <col min="13" max="16384" width="9.140625" style="17"/>
  </cols>
  <sheetData>
    <row r="1" spans="2:12" s="1" customFormat="1" ht="20.25" customHeight="1" x14ac:dyDescent="0.2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2" s="1" customFormat="1" ht="20.25" customHeight="1" x14ac:dyDescent="0.2">
      <c r="B2" s="85" t="s">
        <v>97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2" s="1" customFormat="1" ht="60.75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2" s="1" customFormat="1" ht="75" x14ac:dyDescent="0.2">
      <c r="B4" s="6">
        <v>1</v>
      </c>
      <c r="C4" s="7" t="s">
        <v>12</v>
      </c>
      <c r="D4" s="8">
        <v>8820000</v>
      </c>
      <c r="E4" s="9">
        <v>7250000</v>
      </c>
      <c r="F4" s="9" t="s">
        <v>60</v>
      </c>
      <c r="G4" s="9"/>
      <c r="H4" s="10">
        <f>G4*100/D4</f>
        <v>0</v>
      </c>
      <c r="I4" s="9">
        <f>D4-G4</f>
        <v>8820000</v>
      </c>
      <c r="J4" s="9">
        <v>1570000</v>
      </c>
      <c r="K4" s="11" t="s">
        <v>13</v>
      </c>
      <c r="L4" s="12" t="s">
        <v>25</v>
      </c>
    </row>
    <row r="5" spans="2:12" ht="93.75" x14ac:dyDescent="0.3">
      <c r="B5" s="13">
        <v>2</v>
      </c>
      <c r="C5" s="7" t="s">
        <v>15</v>
      </c>
      <c r="D5" s="8">
        <f>39200000-7408000-2000000</f>
        <v>29792000</v>
      </c>
      <c r="E5" s="16">
        <v>29792000</v>
      </c>
      <c r="F5" s="9" t="s">
        <v>61</v>
      </c>
      <c r="G5" s="14"/>
      <c r="H5" s="10">
        <f t="shared" ref="H5:H33" si="0">G5*100/D5</f>
        <v>0</v>
      </c>
      <c r="I5" s="9">
        <f>D5-G5</f>
        <v>29792000</v>
      </c>
      <c r="J5" s="16">
        <f>D5-E5</f>
        <v>0</v>
      </c>
      <c r="K5" s="15" t="s">
        <v>16</v>
      </c>
      <c r="L5" s="12" t="s">
        <v>25</v>
      </c>
    </row>
    <row r="6" spans="2:12" ht="93.75" x14ac:dyDescent="0.3">
      <c r="B6" s="13">
        <v>3</v>
      </c>
      <c r="C6" s="7" t="s">
        <v>17</v>
      </c>
      <c r="D6" s="8">
        <f>19110000-592000-4074000</f>
        <v>14444000</v>
      </c>
      <c r="E6" s="20">
        <v>14444000</v>
      </c>
      <c r="F6" s="21" t="s">
        <v>62</v>
      </c>
      <c r="G6" s="20">
        <v>4333200</v>
      </c>
      <c r="H6" s="10">
        <f t="shared" si="0"/>
        <v>30</v>
      </c>
      <c r="I6" s="9">
        <f>D6-G6</f>
        <v>10110800</v>
      </c>
      <c r="J6" s="16">
        <f t="shared" ref="J6:J12" si="1">D6-E6</f>
        <v>0</v>
      </c>
      <c r="K6" s="11" t="s">
        <v>16</v>
      </c>
      <c r="L6" s="12" t="s">
        <v>25</v>
      </c>
    </row>
    <row r="7" spans="2:12" ht="93.75" x14ac:dyDescent="0.3">
      <c r="B7" s="6">
        <v>4</v>
      </c>
      <c r="C7" s="7" t="s">
        <v>18</v>
      </c>
      <c r="D7" s="8">
        <f>33593400-9793400</f>
        <v>23800000</v>
      </c>
      <c r="E7" s="20">
        <f>23800000-9793400</f>
        <v>14006600</v>
      </c>
      <c r="F7" s="21" t="s">
        <v>49</v>
      </c>
      <c r="G7" s="20">
        <v>11900000</v>
      </c>
      <c r="H7" s="10">
        <f t="shared" si="0"/>
        <v>50</v>
      </c>
      <c r="I7" s="9">
        <f t="shared" ref="I7:I31" si="2">D7-G7</f>
        <v>11900000</v>
      </c>
      <c r="J7" s="16">
        <f t="shared" si="1"/>
        <v>9793400</v>
      </c>
      <c r="K7" s="11" t="s">
        <v>16</v>
      </c>
      <c r="L7" s="19" t="s">
        <v>25</v>
      </c>
    </row>
    <row r="8" spans="2:12" ht="93.75" x14ac:dyDescent="0.3">
      <c r="B8" s="13">
        <v>5</v>
      </c>
      <c r="C8" s="7" t="s">
        <v>20</v>
      </c>
      <c r="D8" s="8">
        <f>34151000-6132600-2898400</f>
        <v>25120000</v>
      </c>
      <c r="E8" s="20">
        <v>25120000</v>
      </c>
      <c r="F8" s="21" t="s">
        <v>50</v>
      </c>
      <c r="G8" s="18"/>
      <c r="H8" s="10">
        <f t="shared" si="0"/>
        <v>0</v>
      </c>
      <c r="I8" s="9">
        <f t="shared" si="2"/>
        <v>25120000</v>
      </c>
      <c r="J8" s="16">
        <f t="shared" si="1"/>
        <v>0</v>
      </c>
      <c r="K8" s="11" t="s">
        <v>16</v>
      </c>
      <c r="L8" s="19" t="s">
        <v>25</v>
      </c>
    </row>
    <row r="9" spans="2:12" ht="75" x14ac:dyDescent="0.3">
      <c r="B9" s="13">
        <v>6</v>
      </c>
      <c r="C9" s="7" t="s">
        <v>22</v>
      </c>
      <c r="D9" s="8">
        <f>9800000-2310000</f>
        <v>7490000</v>
      </c>
      <c r="E9" s="20">
        <v>7490000</v>
      </c>
      <c r="F9" s="21" t="s">
        <v>23</v>
      </c>
      <c r="G9" s="20">
        <v>7490000</v>
      </c>
      <c r="H9" s="10">
        <f t="shared" si="0"/>
        <v>100</v>
      </c>
      <c r="I9" s="9">
        <f t="shared" si="2"/>
        <v>0</v>
      </c>
      <c r="J9" s="16">
        <f t="shared" si="1"/>
        <v>0</v>
      </c>
      <c r="K9" s="11" t="s">
        <v>24</v>
      </c>
      <c r="L9" s="19" t="s">
        <v>59</v>
      </c>
    </row>
    <row r="10" spans="2:12" ht="75" x14ac:dyDescent="0.3">
      <c r="B10" s="6">
        <v>7</v>
      </c>
      <c r="C10" s="7" t="s">
        <v>26</v>
      </c>
      <c r="D10" s="8">
        <v>13244700</v>
      </c>
      <c r="E10" s="16">
        <v>13200000</v>
      </c>
      <c r="F10" s="21" t="s">
        <v>27</v>
      </c>
      <c r="G10" s="20">
        <v>13200000</v>
      </c>
      <c r="H10" s="10">
        <f t="shared" si="0"/>
        <v>99.662506512038775</v>
      </c>
      <c r="I10" s="9">
        <f t="shared" si="2"/>
        <v>44700</v>
      </c>
      <c r="J10" s="16">
        <f t="shared" si="1"/>
        <v>44700</v>
      </c>
      <c r="K10" s="11" t="s">
        <v>28</v>
      </c>
      <c r="L10" s="19" t="s">
        <v>59</v>
      </c>
    </row>
    <row r="11" spans="2:12" ht="56.25" x14ac:dyDescent="0.3">
      <c r="B11" s="13">
        <v>8</v>
      </c>
      <c r="C11" s="7" t="s">
        <v>29</v>
      </c>
      <c r="D11" s="8">
        <f>28371000-1442200</f>
        <v>26928800</v>
      </c>
      <c r="E11" s="20">
        <v>25301000</v>
      </c>
      <c r="F11" s="21" t="s">
        <v>63</v>
      </c>
      <c r="G11" s="20">
        <v>25301000</v>
      </c>
      <c r="H11" s="10">
        <f t="shared" si="0"/>
        <v>93.955170672291374</v>
      </c>
      <c r="I11" s="9">
        <f t="shared" si="2"/>
        <v>1627800</v>
      </c>
      <c r="J11" s="16">
        <f t="shared" si="1"/>
        <v>1627800</v>
      </c>
      <c r="K11" s="11" t="s">
        <v>30</v>
      </c>
      <c r="L11" s="19" t="s">
        <v>59</v>
      </c>
    </row>
    <row r="12" spans="2:12" ht="37.5" x14ac:dyDescent="0.3">
      <c r="B12" s="6">
        <v>9</v>
      </c>
      <c r="C12" s="7" t="s">
        <v>31</v>
      </c>
      <c r="D12" s="8">
        <v>9900000</v>
      </c>
      <c r="E12" s="20">
        <v>9850000</v>
      </c>
      <c r="F12" s="22" t="s">
        <v>32</v>
      </c>
      <c r="G12" s="20">
        <v>9850000</v>
      </c>
      <c r="H12" s="10">
        <f>G12*100/D12</f>
        <v>99.494949494949495</v>
      </c>
      <c r="I12" s="9">
        <f>D12-G12</f>
        <v>50000</v>
      </c>
      <c r="J12" s="16">
        <f t="shared" si="1"/>
        <v>50000</v>
      </c>
      <c r="K12" s="11" t="s">
        <v>30</v>
      </c>
      <c r="L12" s="19" t="s">
        <v>25</v>
      </c>
    </row>
    <row r="13" spans="2:12" ht="93.75" x14ac:dyDescent="0.3">
      <c r="B13" s="13">
        <v>10</v>
      </c>
      <c r="C13" s="7" t="s">
        <v>33</v>
      </c>
      <c r="D13" s="8">
        <v>12000000</v>
      </c>
      <c r="E13" s="20">
        <v>11930000</v>
      </c>
      <c r="F13" s="21" t="s">
        <v>64</v>
      </c>
      <c r="G13" s="20">
        <v>1193000</v>
      </c>
      <c r="H13" s="10">
        <f t="shared" si="0"/>
        <v>9.9416666666666664</v>
      </c>
      <c r="I13" s="9">
        <f>D13-G13</f>
        <v>10807000</v>
      </c>
      <c r="J13" s="20">
        <f>D13-E13</f>
        <v>70000</v>
      </c>
      <c r="K13" s="11" t="s">
        <v>34</v>
      </c>
      <c r="L13" s="19" t="s">
        <v>25</v>
      </c>
    </row>
    <row r="14" spans="2:12" ht="37.5" x14ac:dyDescent="0.3">
      <c r="B14" s="36"/>
      <c r="C14" s="37" t="s">
        <v>36</v>
      </c>
      <c r="D14" s="38"/>
      <c r="E14" s="39"/>
      <c r="F14" s="39"/>
      <c r="G14" s="39"/>
      <c r="H14" s="40"/>
      <c r="I14" s="41"/>
      <c r="J14" s="39"/>
      <c r="K14" s="42"/>
      <c r="L14" s="43"/>
    </row>
    <row r="15" spans="2:12" ht="37.5" x14ac:dyDescent="0.3">
      <c r="B15" s="36">
        <v>11</v>
      </c>
      <c r="C15" s="37" t="s">
        <v>51</v>
      </c>
      <c r="D15" s="38"/>
      <c r="E15" s="39"/>
      <c r="F15" s="39"/>
      <c r="G15" s="39"/>
      <c r="H15" s="40"/>
      <c r="I15" s="41"/>
      <c r="J15" s="39"/>
      <c r="K15" s="42"/>
      <c r="L15" s="44"/>
    </row>
    <row r="16" spans="2:12" ht="37.5" x14ac:dyDescent="0.3">
      <c r="B16" s="6"/>
      <c r="C16" s="7" t="s">
        <v>41</v>
      </c>
      <c r="D16" s="8">
        <v>6351900</v>
      </c>
      <c r="E16" s="14"/>
      <c r="F16" s="18"/>
      <c r="G16" s="18"/>
      <c r="H16" s="10">
        <f t="shared" si="0"/>
        <v>0</v>
      </c>
      <c r="I16" s="9">
        <f>D16-G16</f>
        <v>6351900</v>
      </c>
      <c r="J16" s="18"/>
      <c r="K16" s="11" t="s">
        <v>38</v>
      </c>
      <c r="L16" s="24" t="s">
        <v>41</v>
      </c>
    </row>
    <row r="17" spans="2:12" ht="56.25" x14ac:dyDescent="0.3">
      <c r="B17" s="6"/>
      <c r="C17" s="7" t="s">
        <v>52</v>
      </c>
      <c r="D17" s="8">
        <v>3600000</v>
      </c>
      <c r="E17" s="20">
        <v>3600000</v>
      </c>
      <c r="F17" s="21" t="s">
        <v>65</v>
      </c>
      <c r="G17" s="18"/>
      <c r="H17" s="10">
        <f t="shared" si="0"/>
        <v>0</v>
      </c>
      <c r="I17" s="9">
        <f>D17-G17</f>
        <v>3600000</v>
      </c>
      <c r="J17" s="57">
        <f>D17-E17</f>
        <v>0</v>
      </c>
      <c r="K17" s="11" t="s">
        <v>38</v>
      </c>
      <c r="L17" s="24" t="s">
        <v>25</v>
      </c>
    </row>
    <row r="18" spans="2:12" ht="37.5" x14ac:dyDescent="0.3">
      <c r="B18" s="6">
        <v>12</v>
      </c>
      <c r="C18" s="7" t="s">
        <v>40</v>
      </c>
      <c r="D18" s="8">
        <v>3842250</v>
      </c>
      <c r="E18" s="18"/>
      <c r="F18" s="18"/>
      <c r="G18" s="20">
        <v>3842250</v>
      </c>
      <c r="H18" s="10">
        <f t="shared" si="0"/>
        <v>100</v>
      </c>
      <c r="I18" s="9">
        <f t="shared" si="2"/>
        <v>0</v>
      </c>
      <c r="J18" s="18"/>
      <c r="K18" s="11" t="s">
        <v>38</v>
      </c>
      <c r="L18" s="24" t="s">
        <v>59</v>
      </c>
    </row>
    <row r="19" spans="2:12" ht="37.5" x14ac:dyDescent="0.3">
      <c r="B19" s="6">
        <v>13</v>
      </c>
      <c r="C19" s="7" t="s">
        <v>42</v>
      </c>
      <c r="D19" s="8">
        <v>3061800</v>
      </c>
      <c r="E19" s="18"/>
      <c r="F19" s="18"/>
      <c r="G19" s="20">
        <v>3058800</v>
      </c>
      <c r="H19" s="10">
        <f>G19*100/D19</f>
        <v>99.902018420536933</v>
      </c>
      <c r="I19" s="9">
        <f t="shared" si="2"/>
        <v>3000</v>
      </c>
      <c r="J19" s="18"/>
      <c r="K19" s="11" t="s">
        <v>38</v>
      </c>
      <c r="L19" s="24" t="s">
        <v>59</v>
      </c>
    </row>
    <row r="20" spans="2:12" x14ac:dyDescent="0.3">
      <c r="B20" s="36">
        <v>14</v>
      </c>
      <c r="C20" s="37" t="s">
        <v>43</v>
      </c>
      <c r="D20" s="38"/>
      <c r="E20" s="39"/>
      <c r="F20" s="39"/>
      <c r="G20" s="45"/>
      <c r="H20" s="40"/>
      <c r="I20" s="41"/>
      <c r="J20" s="39"/>
      <c r="K20" s="42"/>
      <c r="L20" s="44"/>
    </row>
    <row r="21" spans="2:12" ht="37.5" x14ac:dyDescent="0.3">
      <c r="B21" s="6"/>
      <c r="C21" s="7" t="s">
        <v>41</v>
      </c>
      <c r="D21" s="8">
        <v>141660</v>
      </c>
      <c r="E21" s="18"/>
      <c r="F21" s="18"/>
      <c r="G21" s="20">
        <v>141660</v>
      </c>
      <c r="H21" s="10">
        <v>100</v>
      </c>
      <c r="I21" s="9">
        <f>D21-G21</f>
        <v>0</v>
      </c>
      <c r="J21" s="18"/>
      <c r="K21" s="11" t="s">
        <v>38</v>
      </c>
      <c r="L21" s="24" t="s">
        <v>41</v>
      </c>
    </row>
    <row r="22" spans="2:12" ht="37.5" x14ac:dyDescent="0.3">
      <c r="B22" s="6"/>
      <c r="C22" s="7" t="s">
        <v>53</v>
      </c>
      <c r="D22" s="8">
        <v>10074000</v>
      </c>
      <c r="E22" s="20">
        <v>10074000</v>
      </c>
      <c r="F22" s="58" t="s">
        <v>68</v>
      </c>
      <c r="G22" s="25"/>
      <c r="H22" s="10">
        <v>0</v>
      </c>
      <c r="I22" s="9">
        <f>D22-G22</f>
        <v>10074000</v>
      </c>
      <c r="J22" s="57">
        <f>D22-E22</f>
        <v>0</v>
      </c>
      <c r="K22" s="11" t="s">
        <v>38</v>
      </c>
      <c r="L22" s="24" t="s">
        <v>25</v>
      </c>
    </row>
    <row r="23" spans="2:12" ht="37.5" x14ac:dyDescent="0.3">
      <c r="B23" s="36">
        <v>15</v>
      </c>
      <c r="C23" s="37" t="s">
        <v>44</v>
      </c>
      <c r="D23" s="38"/>
      <c r="E23" s="39"/>
      <c r="F23" s="39"/>
      <c r="G23" s="39"/>
      <c r="H23" s="40"/>
      <c r="I23" s="41"/>
      <c r="J23" s="39"/>
      <c r="K23" s="42"/>
      <c r="L23" s="44"/>
    </row>
    <row r="24" spans="2:12" ht="37.5" x14ac:dyDescent="0.3">
      <c r="B24" s="6"/>
      <c r="C24" s="7" t="s">
        <v>41</v>
      </c>
      <c r="D24" s="8">
        <v>60790</v>
      </c>
      <c r="E24" s="18"/>
      <c r="F24" s="18"/>
      <c r="G24" s="18"/>
      <c r="H24" s="10">
        <v>0</v>
      </c>
      <c r="I24" s="9">
        <f t="shared" si="2"/>
        <v>60790</v>
      </c>
      <c r="J24" s="18"/>
      <c r="K24" s="11" t="s">
        <v>38</v>
      </c>
      <c r="L24" s="24" t="s">
        <v>41</v>
      </c>
    </row>
    <row r="25" spans="2:12" ht="56.25" x14ac:dyDescent="0.3">
      <c r="B25" s="6"/>
      <c r="C25" s="7" t="s">
        <v>54</v>
      </c>
      <c r="D25" s="8">
        <v>1900000</v>
      </c>
      <c r="E25" s="60">
        <v>1880000</v>
      </c>
      <c r="F25" s="21" t="s">
        <v>69</v>
      </c>
      <c r="G25" s="18"/>
      <c r="H25" s="10">
        <v>0</v>
      </c>
      <c r="I25" s="9">
        <f t="shared" si="2"/>
        <v>1900000</v>
      </c>
      <c r="J25" s="57">
        <f>D25-E25</f>
        <v>20000</v>
      </c>
      <c r="K25" s="11" t="s">
        <v>38</v>
      </c>
      <c r="L25" s="24" t="s">
        <v>25</v>
      </c>
    </row>
    <row r="26" spans="2:12" x14ac:dyDescent="0.3">
      <c r="B26" s="36">
        <v>16</v>
      </c>
      <c r="C26" s="37" t="s">
        <v>45</v>
      </c>
      <c r="D26" s="38"/>
      <c r="E26" s="39"/>
      <c r="F26" s="39"/>
      <c r="G26" s="39"/>
      <c r="H26" s="40"/>
      <c r="I26" s="41"/>
      <c r="J26" s="39"/>
      <c r="K26" s="42"/>
      <c r="L26" s="44"/>
    </row>
    <row r="27" spans="2:12" ht="37.5" x14ac:dyDescent="0.3">
      <c r="B27" s="6"/>
      <c r="C27" s="7" t="s">
        <v>41</v>
      </c>
      <c r="D27" s="8">
        <v>602400</v>
      </c>
      <c r="E27" s="18"/>
      <c r="F27" s="18"/>
      <c r="G27" s="18"/>
      <c r="H27" s="10"/>
      <c r="I27" s="9">
        <f t="shared" si="2"/>
        <v>602400</v>
      </c>
      <c r="J27" s="18"/>
      <c r="K27" s="11" t="s">
        <v>38</v>
      </c>
      <c r="L27" s="24" t="s">
        <v>41</v>
      </c>
    </row>
    <row r="28" spans="2:12" ht="37.5" x14ac:dyDescent="0.3">
      <c r="B28" s="6"/>
      <c r="C28" s="7" t="s">
        <v>55</v>
      </c>
      <c r="D28" s="8">
        <v>1800000</v>
      </c>
      <c r="E28" s="20">
        <v>1782000</v>
      </c>
      <c r="F28" s="22" t="s">
        <v>67</v>
      </c>
      <c r="G28" s="18"/>
      <c r="H28" s="10"/>
      <c r="I28" s="9">
        <f t="shared" si="2"/>
        <v>1800000</v>
      </c>
      <c r="J28" s="57">
        <f>D28-E28</f>
        <v>18000</v>
      </c>
      <c r="K28" s="11" t="s">
        <v>38</v>
      </c>
      <c r="L28" s="24" t="s">
        <v>25</v>
      </c>
    </row>
    <row r="29" spans="2:12" ht="37.5" x14ac:dyDescent="0.3">
      <c r="B29" s="6">
        <v>17</v>
      </c>
      <c r="C29" s="7" t="s">
        <v>71</v>
      </c>
      <c r="D29" s="8">
        <v>8000000</v>
      </c>
      <c r="E29" s="20"/>
      <c r="F29" s="22"/>
      <c r="G29" s="18"/>
      <c r="H29" s="10"/>
      <c r="I29" s="9">
        <f t="shared" si="2"/>
        <v>8000000</v>
      </c>
      <c r="J29" s="57"/>
      <c r="K29" s="11" t="s">
        <v>73</v>
      </c>
      <c r="L29" s="24" t="s">
        <v>39</v>
      </c>
    </row>
    <row r="30" spans="2:12" ht="56.25" x14ac:dyDescent="0.3">
      <c r="B30" s="61">
        <v>18</v>
      </c>
      <c r="C30" s="71" t="s">
        <v>74</v>
      </c>
      <c r="D30" s="63">
        <v>20000000</v>
      </c>
      <c r="E30" s="64"/>
      <c r="F30" s="65"/>
      <c r="G30" s="82"/>
      <c r="H30" s="66"/>
      <c r="I30" s="67">
        <f t="shared" si="2"/>
        <v>20000000</v>
      </c>
      <c r="J30" s="68"/>
      <c r="K30" s="69" t="s">
        <v>75</v>
      </c>
      <c r="L30" s="70" t="s">
        <v>39</v>
      </c>
    </row>
    <row r="31" spans="2:12" ht="56.25" x14ac:dyDescent="0.3">
      <c r="B31" s="61">
        <v>19</v>
      </c>
      <c r="C31" s="71" t="s">
        <v>94</v>
      </c>
      <c r="D31" s="63">
        <v>8650600</v>
      </c>
      <c r="E31" s="64"/>
      <c r="F31" s="65"/>
      <c r="G31" s="82"/>
      <c r="H31" s="66"/>
      <c r="I31" s="67">
        <f t="shared" si="2"/>
        <v>8650600</v>
      </c>
      <c r="J31" s="68"/>
      <c r="K31" s="69" t="s">
        <v>95</v>
      </c>
      <c r="L31" s="70" t="s">
        <v>39</v>
      </c>
    </row>
    <row r="32" spans="2:12" ht="56.25" x14ac:dyDescent="0.3">
      <c r="B32" s="6">
        <v>20</v>
      </c>
      <c r="C32" s="7" t="s">
        <v>96</v>
      </c>
      <c r="D32" s="8">
        <v>300000</v>
      </c>
      <c r="E32" s="20"/>
      <c r="F32" s="22"/>
      <c r="G32" s="20">
        <v>99990</v>
      </c>
      <c r="H32" s="10">
        <f>G32*100/D32</f>
        <v>33.33</v>
      </c>
      <c r="I32" s="9">
        <f>D32-G32</f>
        <v>200010</v>
      </c>
      <c r="J32" s="57"/>
      <c r="K32" s="11" t="s">
        <v>34</v>
      </c>
      <c r="L32" s="19"/>
    </row>
    <row r="33" spans="2:12" x14ac:dyDescent="0.3">
      <c r="B33" s="26"/>
      <c r="C33" s="27" t="s">
        <v>46</v>
      </c>
      <c r="D33" s="28">
        <f>SUM(D4:D32)</f>
        <v>239924900</v>
      </c>
      <c r="E33" s="28">
        <f>SUM(E4:E26)</f>
        <v>173937600</v>
      </c>
      <c r="F33" s="29"/>
      <c r="G33" s="28">
        <f>SUM(G4:G32)</f>
        <v>80409900</v>
      </c>
      <c r="H33" s="10">
        <f t="shared" si="0"/>
        <v>33.514612280759522</v>
      </c>
      <c r="I33" s="28">
        <f>SUM(I4:I18)</f>
        <v>108224200</v>
      </c>
      <c r="J33" s="28">
        <f>SUM(J4:J26)</f>
        <v>13175900</v>
      </c>
      <c r="K33" s="30"/>
      <c r="L33" s="31"/>
    </row>
    <row r="34" spans="2:12" x14ac:dyDescent="0.3">
      <c r="G34" s="46"/>
      <c r="K34" s="47"/>
    </row>
    <row r="35" spans="2:12" x14ac:dyDescent="0.3">
      <c r="C35" s="80">
        <f>G33</f>
        <v>80409900</v>
      </c>
      <c r="D35" s="78"/>
      <c r="E35" s="78"/>
      <c r="F35" s="78"/>
      <c r="G35" s="75"/>
      <c r="H35" s="78"/>
      <c r="I35" s="79"/>
      <c r="J35" s="80"/>
    </row>
    <row r="36" spans="2:12" x14ac:dyDescent="0.3">
      <c r="C36" s="78">
        <f>'[1]จังหวัดชลบุรี (2)'!$H$71</f>
        <v>62278847.900000006</v>
      </c>
      <c r="D36" s="78"/>
      <c r="E36" s="78"/>
      <c r="F36" s="78"/>
      <c r="G36" s="80"/>
      <c r="H36" s="78"/>
      <c r="I36" s="79"/>
      <c r="J36" s="78"/>
    </row>
    <row r="37" spans="2:12" x14ac:dyDescent="0.3">
      <c r="C37" s="80">
        <f>SUM(C35:C36)</f>
        <v>142688747.90000001</v>
      </c>
      <c r="D37" s="78"/>
      <c r="E37" s="78"/>
      <c r="F37" s="78"/>
      <c r="G37" s="78"/>
      <c r="H37" s="78"/>
      <c r="I37" s="79"/>
      <c r="J37" s="78"/>
    </row>
    <row r="38" spans="2:12" x14ac:dyDescent="0.3">
      <c r="C38" s="83">
        <v>109620308.36</v>
      </c>
      <c r="D38" s="78"/>
      <c r="E38" s="78"/>
      <c r="F38" s="78"/>
      <c r="G38" s="78"/>
      <c r="H38" s="78"/>
      <c r="I38" s="79"/>
      <c r="J38" s="78"/>
    </row>
    <row r="39" spans="2:12" x14ac:dyDescent="0.3">
      <c r="C39" s="80">
        <f>C37-C38</f>
        <v>33068439.540000007</v>
      </c>
      <c r="D39" s="78"/>
      <c r="E39" s="78"/>
      <c r="F39" s="78"/>
      <c r="G39" s="78"/>
      <c r="H39" s="78"/>
      <c r="I39" s="79"/>
      <c r="J39" s="78"/>
    </row>
  </sheetData>
  <autoFilter ref="K1:K4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24</vt:i4>
      </vt:variant>
    </vt:vector>
  </HeadingPairs>
  <TitlesOfParts>
    <vt:vector size="37" baseType="lpstr">
      <vt:lpstr>ต.ค.60</vt:lpstr>
      <vt:lpstr>พ.ย.60</vt:lpstr>
      <vt:lpstr>ธ.ค.60</vt:lpstr>
      <vt:lpstr>ม.ค.61</vt:lpstr>
      <vt:lpstr>ก.พ.61</vt:lpstr>
      <vt:lpstr>มี.ค.61</vt:lpstr>
      <vt:lpstr>เม.ษ.61</vt:lpstr>
      <vt:lpstr>พ.ค.61</vt:lpstr>
      <vt:lpstr>มิ.ย.61</vt:lpstr>
      <vt:lpstr>ก.ค.61</vt:lpstr>
      <vt:lpstr>ส.ค.61</vt:lpstr>
      <vt:lpstr>ก.ย.61</vt:lpstr>
      <vt:lpstr>Sheet7</vt:lpstr>
      <vt:lpstr>ก.ค.61!Print_Area</vt:lpstr>
      <vt:lpstr>ก.พ.61!Print_Area</vt:lpstr>
      <vt:lpstr>ก.ย.61!Print_Area</vt:lpstr>
      <vt:lpstr>ต.ค.60!Print_Area</vt:lpstr>
      <vt:lpstr>ธ.ค.60!Print_Area</vt:lpstr>
      <vt:lpstr>พ.ค.61!Print_Area</vt:lpstr>
      <vt:lpstr>พ.ย.60!Print_Area</vt:lpstr>
      <vt:lpstr>ม.ค.61!Print_Area</vt:lpstr>
      <vt:lpstr>มิ.ย.61!Print_Area</vt:lpstr>
      <vt:lpstr>มี.ค.61!Print_Area</vt:lpstr>
      <vt:lpstr>เม.ษ.61!Print_Area</vt:lpstr>
      <vt:lpstr>ส.ค.61!Print_Area</vt:lpstr>
      <vt:lpstr>ก.ค.61!Print_Titles</vt:lpstr>
      <vt:lpstr>ก.พ.61!Print_Titles</vt:lpstr>
      <vt:lpstr>ก.ย.61!Print_Titles</vt:lpstr>
      <vt:lpstr>ต.ค.60!Print_Titles</vt:lpstr>
      <vt:lpstr>ธ.ค.60!Print_Titles</vt:lpstr>
      <vt:lpstr>พ.ค.61!Print_Titles</vt:lpstr>
      <vt:lpstr>พ.ย.60!Print_Titles</vt:lpstr>
      <vt:lpstr>ม.ค.61!Print_Titles</vt:lpstr>
      <vt:lpstr>มิ.ย.61!Print_Titles</vt:lpstr>
      <vt:lpstr>มี.ค.61!Print_Titles</vt:lpstr>
      <vt:lpstr>เม.ษ.61!Print_Titles</vt:lpstr>
      <vt:lpstr>ส.ค.61!Print_Titles</vt:lpstr>
    </vt:vector>
  </TitlesOfParts>
  <Company>Capsule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2020-05-26T07:52:48Z</dcterms:created>
  <dcterms:modified xsi:type="dcterms:W3CDTF">2020-05-26T08:30:21Z</dcterms:modified>
</cp:coreProperties>
</file>